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base" sheetId="1" r:id="rId1"/>
    <sheet name="balance" sheetId="2" r:id="rId2"/>
  </sheets>
  <definedNames>
    <definedName name="_xlfn.IFERROR" hidden="1">#NAME?</definedName>
    <definedName name="TABLON">#REF!</definedName>
  </definedNames>
  <calcPr fullCalcOnLoad="1"/>
</workbook>
</file>

<file path=xl/sharedStrings.xml><?xml version="1.0" encoding="utf-8"?>
<sst xmlns="http://schemas.openxmlformats.org/spreadsheetml/2006/main" count="548" uniqueCount="199">
  <si>
    <t>Activos</t>
  </si>
  <si>
    <t>Pasivos</t>
  </si>
  <si>
    <t>Patrimonio</t>
  </si>
  <si>
    <t>Activos Corrientes</t>
  </si>
  <si>
    <t>Pasivos Corrientes</t>
  </si>
  <si>
    <t>Total Activos Corrientes</t>
  </si>
  <si>
    <t>Pasivos a Largo Plazo</t>
  </si>
  <si>
    <t>Total pasivos corrientes</t>
  </si>
  <si>
    <t>Tipo</t>
  </si>
  <si>
    <t>Periodo</t>
  </si>
  <si>
    <t>Plazo</t>
  </si>
  <si>
    <t>Inicia</t>
  </si>
  <si>
    <t>Ctes</t>
  </si>
  <si>
    <t>Variables</t>
  </si>
  <si>
    <t>Financieras</t>
  </si>
  <si>
    <t>Informacion Estados Financieros</t>
  </si>
  <si>
    <t>Cuentas del Balance</t>
  </si>
  <si>
    <t>Intangibles</t>
  </si>
  <si>
    <t>Otros Activos</t>
  </si>
  <si>
    <t>Cuentas de Resultados</t>
  </si>
  <si>
    <t>Gastos de Administracion</t>
  </si>
  <si>
    <t>Total Patrimonio</t>
  </si>
  <si>
    <t>ESTADO DE RESULTADOS</t>
  </si>
  <si>
    <t>Otros Ingresos</t>
  </si>
  <si>
    <t>Otros Gastos</t>
  </si>
  <si>
    <t>Resultado del Ejercicio</t>
  </si>
  <si>
    <t>c</t>
  </si>
  <si>
    <t>v</t>
  </si>
  <si>
    <t>f</t>
  </si>
  <si>
    <t>Config.</t>
  </si>
  <si>
    <t>i,s</t>
  </si>
  <si>
    <t>Total Activos</t>
  </si>
  <si>
    <t>Total Pasivos</t>
  </si>
  <si>
    <t>PLP</t>
  </si>
  <si>
    <t>ACP</t>
  </si>
  <si>
    <t>ALP</t>
  </si>
  <si>
    <t>PCP</t>
  </si>
  <si>
    <t>TPT</t>
  </si>
  <si>
    <t>TPA</t>
  </si>
  <si>
    <t>TAC</t>
  </si>
  <si>
    <t>UB</t>
  </si>
  <si>
    <t>UO</t>
  </si>
  <si>
    <t>UN</t>
  </si>
  <si>
    <t>CONTABILIDAD FINANCIERA</t>
  </si>
  <si>
    <t>Terrenos</t>
  </si>
  <si>
    <t>Edificaciones</t>
  </si>
  <si>
    <t>Maquinaria y Equipo</t>
  </si>
  <si>
    <t>Equipo Medico y Cientifico</t>
  </si>
  <si>
    <t>Muebles y Enseres y Equipo de Oficina</t>
  </si>
  <si>
    <t>Equipo de Comedor y Cocina</t>
  </si>
  <si>
    <t>Retencion en la Fuente</t>
  </si>
  <si>
    <t>Cuentas Por Pagar</t>
  </si>
  <si>
    <t>Ingresos Recibidos Por Anticipado</t>
  </si>
  <si>
    <t>Capital Fiscal</t>
  </si>
  <si>
    <t>Servicios Complemetarios Preescolar</t>
  </si>
  <si>
    <t>Servicios Complemetarios Primaria</t>
  </si>
  <si>
    <t>Depositos en Instituciones Financieras</t>
  </si>
  <si>
    <t>Equipo de Computacion y Comunicación</t>
  </si>
  <si>
    <t>Bienes de Arte y Cultura</t>
  </si>
  <si>
    <t>Servicios Complementarios Secundaria</t>
  </si>
  <si>
    <t>Servicios Complementarios Media Academica</t>
  </si>
  <si>
    <t>Servicios Complementarios Media Tecnica</t>
  </si>
  <si>
    <t>Otros Ingresos Extraordinarios</t>
  </si>
  <si>
    <t>Mantenimiento</t>
  </si>
  <si>
    <t>Comisiones, honorarios y servicios</t>
  </si>
  <si>
    <t>Materiales y suministros</t>
  </si>
  <si>
    <t>Servicios públicos</t>
  </si>
  <si>
    <t>Impresos, publicaciones, suscripciones y afiliaciones</t>
  </si>
  <si>
    <t>Comunicaciones y transporte</t>
  </si>
  <si>
    <t>Seguros generales</t>
  </si>
  <si>
    <t>Eventos culturales</t>
  </si>
  <si>
    <t>Participaciones y compensaciones</t>
  </si>
  <si>
    <t>Organización de eventos</t>
  </si>
  <si>
    <t>Otros Gastos Generales</t>
  </si>
  <si>
    <t>Efectivo</t>
  </si>
  <si>
    <t>Propiedad Planta y Equipo</t>
  </si>
  <si>
    <t>Total Otros Activos</t>
  </si>
  <si>
    <t>TOA</t>
  </si>
  <si>
    <t>BALANCE GENERAL CLASIFICADO</t>
  </si>
  <si>
    <t>Total Pasivos a Largo Plazo</t>
  </si>
  <si>
    <t>Obligaciones A Largo Plazo</t>
  </si>
  <si>
    <t>TPP</t>
  </si>
  <si>
    <t>Total Pasivo y Patrimonio</t>
  </si>
  <si>
    <t>Gastos Operacionales</t>
  </si>
  <si>
    <t>Gastos Generales</t>
  </si>
  <si>
    <t>TGG</t>
  </si>
  <si>
    <t>Total Gastos Generales</t>
  </si>
  <si>
    <t>Total Gastos De Administraciòn</t>
  </si>
  <si>
    <t>TGA</t>
  </si>
  <si>
    <t>Excedente o Deficit del Ejercicio</t>
  </si>
  <si>
    <t>Excedente o Deficit Operacional</t>
  </si>
  <si>
    <t>Total Propiedad Planta y Equipo</t>
  </si>
  <si>
    <t>Ingresos Operacionales</t>
  </si>
  <si>
    <t>Otras Transferencias Programas Para Educación</t>
  </si>
  <si>
    <t>Total Ingresos Operacionales</t>
  </si>
  <si>
    <t>A 31 de Diciembre</t>
  </si>
  <si>
    <t>ESTADO DE FUENTES Y USOS</t>
  </si>
  <si>
    <t>FUENTES</t>
  </si>
  <si>
    <t>USOS</t>
  </si>
  <si>
    <t>Sumas iguales</t>
  </si>
  <si>
    <t>ESTADO DE CAMBIOS EN EL PATRIMONIO</t>
  </si>
  <si>
    <t>Cuenta Patrimonial</t>
  </si>
  <si>
    <t>ECP</t>
  </si>
  <si>
    <t>Totales</t>
  </si>
  <si>
    <t>ESTADO DE CAMBIOS EN LA SITUACION FINANCIERA</t>
  </si>
  <si>
    <t>Variación en las Cuentas del Capital de Trabajo</t>
  </si>
  <si>
    <t>VCT</t>
  </si>
  <si>
    <t>Variación en el Capital de Trabajo</t>
  </si>
  <si>
    <t>Recursos provistos por</t>
  </si>
  <si>
    <t>Recursos aplicados a</t>
  </si>
  <si>
    <t>RPCT</t>
  </si>
  <si>
    <t>ESTADO DE FLUJOS DE EFECTIVO</t>
  </si>
  <si>
    <t>Flujos de efectivo en Actividades de Operación</t>
  </si>
  <si>
    <t>Depreciación del Período</t>
  </si>
  <si>
    <t>Pasivos corrientes</t>
  </si>
  <si>
    <t>Activos corrientes</t>
  </si>
  <si>
    <t>FEAO</t>
  </si>
  <si>
    <t>Efectivo neto generado por las operaciones</t>
  </si>
  <si>
    <t>Flujos de efectivo en Actividades de Inversión</t>
  </si>
  <si>
    <t>FEAI</t>
  </si>
  <si>
    <t>Efectivo neto en actividades de inversión</t>
  </si>
  <si>
    <t>Flujos de efectivo en Actividades de Financiación</t>
  </si>
  <si>
    <t>FEAF</t>
  </si>
  <si>
    <t>Efectivo neto en actividades de Financiación</t>
  </si>
  <si>
    <t>EFE</t>
  </si>
  <si>
    <t>Variación neta en el efectivo durante el período</t>
  </si>
  <si>
    <t>AUMENTO</t>
  </si>
  <si>
    <t>DISMINUCION</t>
  </si>
  <si>
    <t>TOTAL AUMENTO /  DISMINUCION DE PATRIMONIO</t>
  </si>
  <si>
    <t>Total Variación en el Capital de Trabajo</t>
  </si>
  <si>
    <t>TOTAL Variación neta en el efectivo durante el período</t>
  </si>
  <si>
    <t>Equipo transpor</t>
  </si>
  <si>
    <t>Superavit</t>
  </si>
  <si>
    <t>Servicios conexos a la educacion</t>
  </si>
  <si>
    <t>Municipal-adm</t>
  </si>
  <si>
    <t>participacion para educacion</t>
  </si>
  <si>
    <t>Arrendamientos</t>
  </si>
  <si>
    <t>Imprevistos</t>
  </si>
  <si>
    <t>Capacitacion</t>
  </si>
  <si>
    <t>superavit</t>
  </si>
  <si>
    <t>otros gastos financieros</t>
  </si>
  <si>
    <t>Rector</t>
  </si>
  <si>
    <t>terrenos</t>
  </si>
  <si>
    <t>INSTITUCIÓN EDUCATIVA CASD</t>
  </si>
  <si>
    <t>801004678-7</t>
  </si>
  <si>
    <t>viaticos y gastos</t>
  </si>
  <si>
    <t>fotocopias</t>
  </si>
  <si>
    <t>Acreedores</t>
  </si>
  <si>
    <t>acreedores</t>
  </si>
  <si>
    <t xml:space="preserve"> </t>
  </si>
  <si>
    <t>RECTOR CASD</t>
  </si>
  <si>
    <t>Bienes Recibidos en Custodia</t>
  </si>
  <si>
    <t>Acreedoras de Control por Contra (DB)</t>
  </si>
  <si>
    <t>Cuentas de Orden Acreedoras</t>
  </si>
  <si>
    <t>Acreedoras por contra (db)</t>
  </si>
  <si>
    <t>Acreedoras de Control por contra (db)</t>
  </si>
  <si>
    <t>Total Acreedoras de Control por contra (db)</t>
  </si>
  <si>
    <t xml:space="preserve">Acreedoras de Control  </t>
  </si>
  <si>
    <t>Propiedad, Planta y Equipo</t>
  </si>
  <si>
    <t>Total Acreedoras de Control</t>
  </si>
  <si>
    <t>Total Cuentas de Orden</t>
  </si>
  <si>
    <t xml:space="preserve">                                                                                                                                                                </t>
  </si>
  <si>
    <t>caja</t>
  </si>
  <si>
    <t>Depositos en instituciones financieras</t>
  </si>
  <si>
    <t>Superavit por donación</t>
  </si>
  <si>
    <t>superavit por donación</t>
  </si>
  <si>
    <t>BARRIO NIAGARA CRA 24 A CLL 6 TEL 7-45-52-40</t>
  </si>
  <si>
    <t xml:space="preserve">                   INSTITUCIÓN EDUCATIVA CASD</t>
  </si>
  <si>
    <t>otros deudores</t>
  </si>
  <si>
    <t>Otros deudores</t>
  </si>
  <si>
    <t>Otros ingresos extraordinarios</t>
  </si>
  <si>
    <t>comisiones y Otros gastos Financieros</t>
  </si>
  <si>
    <t>impuestos contribuciones</t>
  </si>
  <si>
    <t>481007</t>
  </si>
  <si>
    <t>sobrantes</t>
  </si>
  <si>
    <t xml:space="preserve">                                BARRIO NIAGARA CRA 24 A CLL 6 TEL 7-45-52-40</t>
  </si>
  <si>
    <t xml:space="preserve">                                                                    INSTITUCIÓN EDUCATIVA CASD</t>
  </si>
  <si>
    <t xml:space="preserve">INSTITUCIÓN EDUCATIVA CASD </t>
  </si>
  <si>
    <t>GUILLERMO ARTURO BALLEN OSORIO</t>
  </si>
  <si>
    <t>1201</t>
  </si>
  <si>
    <t>511106</t>
  </si>
  <si>
    <t>Estudios y proyectos</t>
  </si>
  <si>
    <t>certificados de deposito a termino</t>
  </si>
  <si>
    <t>480522</t>
  </si>
  <si>
    <t>Intereses sobre depósitos en instituciones financi</t>
  </si>
  <si>
    <t>ALBA LUCIA TOTENA R.</t>
  </si>
  <si>
    <t>CONTADORA 45634-T</t>
  </si>
  <si>
    <t>GUILLERMO BALLEN OSORIO</t>
  </si>
  <si>
    <t>Contadora  45634-T</t>
  </si>
  <si>
    <t>BARRIO NIAGRA CRA 24A CL 6 TEL 7-45-52-40</t>
  </si>
  <si>
    <t>801.004.678-7</t>
  </si>
  <si>
    <t>Contadora</t>
  </si>
  <si>
    <t xml:space="preserve">                                                                               </t>
  </si>
  <si>
    <t>Caja Menor</t>
  </si>
  <si>
    <t>Fotocopias</t>
  </si>
  <si>
    <t>Combustible y lubricantes</t>
  </si>
  <si>
    <t>A 31 de Julio</t>
  </si>
  <si>
    <t>512011</t>
  </si>
  <si>
    <t>Impuesto sobre vehiculos automotores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</si>
</sst>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_(* #,##0.0000_);_(* \(#,##0.0000\);_(* &quot;-&quot;??_);_(@_)"/>
    <numFmt numFmtId="204" formatCode="d/m"/>
    <numFmt numFmtId="205" formatCode="mmmm\ d\,\ yyyy"/>
    <numFmt numFmtId="206" formatCode="_ * #,##0_ ;_ * \-#,##0_ ;_ * &quot;-&quot;??_ ;_ @_ "/>
    <numFmt numFmtId="207" formatCode="0.0%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(* #,##0.0_);_(* \(#,##0.0\);_(* &quot;-&quot;_);_(@_)"/>
    <numFmt numFmtId="213" formatCode="_(* #,##0.00_);_(* \(#,##0.00\);_(* &quot;-&quot;_);_(@_)"/>
    <numFmt numFmtId="214" formatCode="0.0"/>
    <numFmt numFmtId="215" formatCode="#,###,##0.00"/>
    <numFmt numFmtId="216" formatCode="#,##0.0000"/>
  </numFmts>
  <fonts count="66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55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name val="Arial Narrow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8"/>
      <color indexed="5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6"/>
      <name val="Arial"/>
      <family val="2"/>
    </font>
    <font>
      <b/>
      <sz val="8"/>
      <color indexed="59"/>
      <name val="Arial"/>
      <family val="2"/>
    </font>
    <font>
      <b/>
      <sz val="9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-0.4999699890613556"/>
      <name val="Arial"/>
      <family val="2"/>
    </font>
    <font>
      <b/>
      <sz val="8"/>
      <color theme="3" tint="-0.4999699890613556"/>
      <name val="Arial"/>
      <family val="2"/>
    </font>
    <font>
      <b/>
      <sz val="8"/>
      <color theme="2" tint="-0.8999800086021423"/>
      <name val="Arial"/>
      <family val="2"/>
    </font>
    <font>
      <b/>
      <sz val="9"/>
      <color theme="2" tint="-0.899980008602142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thin"/>
      <bottom style="thin"/>
    </border>
    <border>
      <left>
        <color indexed="63"/>
      </left>
      <right style="medium">
        <color theme="5" tint="-0.24993999302387238"/>
      </right>
      <top>
        <color indexed="63"/>
      </top>
      <bottom style="thin"/>
    </border>
    <border>
      <left>
        <color indexed="63"/>
      </left>
      <right style="medium">
        <color theme="5" tint="-0.24993999302387238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97">
    <xf numFmtId="0" fontId="0" fillId="0" borderId="0" xfId="0" applyAlignment="1">
      <alignment/>
    </xf>
    <xf numFmtId="201" fontId="1" fillId="0" borderId="0" xfId="47" applyNumberFormat="1" applyFon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206" fontId="1" fillId="33" borderId="0" xfId="47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41" fontId="1" fillId="33" borderId="0" xfId="48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201" fontId="8" fillId="33" borderId="0" xfId="47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201" fontId="8" fillId="33" borderId="10" xfId="47" applyNumberFormat="1" applyFont="1" applyFill="1" applyBorder="1" applyAlignment="1">
      <alignment/>
    </xf>
    <xf numFmtId="206" fontId="1" fillId="33" borderId="0" xfId="0" applyNumberFormat="1" applyFont="1" applyFill="1" applyAlignment="1">
      <alignment horizontal="center"/>
    </xf>
    <xf numFmtId="201" fontId="18" fillId="33" borderId="0" xfId="0" applyNumberFormat="1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201" fontId="21" fillId="33" borderId="0" xfId="47" applyNumberFormat="1" applyFont="1" applyFill="1" applyAlignment="1">
      <alignment/>
    </xf>
    <xf numFmtId="201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01" fontId="21" fillId="33" borderId="0" xfId="0" applyNumberFormat="1" applyFont="1" applyFill="1" applyBorder="1" applyAlignment="1">
      <alignment/>
    </xf>
    <xf numFmtId="201" fontId="21" fillId="0" borderId="11" xfId="0" applyNumberFormat="1" applyFont="1" applyBorder="1" applyAlignment="1">
      <alignment/>
    </xf>
    <xf numFmtId="201" fontId="18" fillId="0" borderId="11" xfId="0" applyNumberFormat="1" applyFont="1" applyBorder="1" applyAlignment="1">
      <alignment/>
    </xf>
    <xf numFmtId="0" fontId="21" fillId="33" borderId="0" xfId="0" applyFont="1" applyFill="1" applyAlignment="1">
      <alignment horizontal="center"/>
    </xf>
    <xf numFmtId="0" fontId="8" fillId="33" borderId="0" xfId="47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201" fontId="21" fillId="33" borderId="0" xfId="47" applyNumberFormat="1" applyFont="1" applyFill="1" applyBorder="1" applyAlignment="1">
      <alignment horizontal="center"/>
    </xf>
    <xf numFmtId="41" fontId="1" fillId="33" borderId="0" xfId="47" applyNumberFormat="1" applyFont="1" applyFill="1" applyBorder="1" applyAlignment="1">
      <alignment/>
    </xf>
    <xf numFmtId="0" fontId="17" fillId="33" borderId="0" xfId="0" applyFont="1" applyFill="1" applyAlignment="1">
      <alignment/>
    </xf>
    <xf numFmtId="3" fontId="3" fillId="35" borderId="0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5" borderId="0" xfId="0" applyNumberFormat="1" applyFont="1" applyFill="1" applyBorder="1" applyAlignment="1" applyProtection="1">
      <alignment/>
      <protection/>
    </xf>
    <xf numFmtId="3" fontId="1" fillId="35" borderId="0" xfId="47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 horizontal="left"/>
    </xf>
    <xf numFmtId="3" fontId="8" fillId="35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Alignment="1">
      <alignment horizontal="right"/>
    </xf>
    <xf numFmtId="49" fontId="12" fillId="33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0" fontId="1" fillId="35" borderId="0" xfId="0" applyFont="1" applyFill="1" applyAlignment="1">
      <alignment/>
    </xf>
    <xf numFmtId="0" fontId="17" fillId="33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201" fontId="21" fillId="33" borderId="0" xfId="47" applyNumberFormat="1" applyFont="1" applyFill="1" applyBorder="1" applyAlignment="1">
      <alignment/>
    </xf>
    <xf numFmtId="0" fontId="21" fillId="33" borderId="0" xfId="0" applyFont="1" applyFill="1" applyBorder="1" applyAlignment="1" applyProtection="1">
      <alignment horizontal="left" vertical="center"/>
      <protection/>
    </xf>
    <xf numFmtId="0" fontId="21" fillId="33" borderId="0" xfId="0" applyFont="1" applyFill="1" applyBorder="1" applyAlignment="1">
      <alignment/>
    </xf>
    <xf numFmtId="0" fontId="22" fillId="0" borderId="0" xfId="0" applyFont="1" applyAlignment="1">
      <alignment/>
    </xf>
    <xf numFmtId="201" fontId="8" fillId="33" borderId="12" xfId="0" applyNumberFormat="1" applyFont="1" applyFill="1" applyBorder="1" applyAlignment="1">
      <alignment/>
    </xf>
    <xf numFmtId="201" fontId="8" fillId="33" borderId="0" xfId="0" applyNumberFormat="1" applyFont="1" applyFill="1" applyBorder="1" applyAlignment="1">
      <alignment/>
    </xf>
    <xf numFmtId="201" fontId="21" fillId="0" borderId="0" xfId="47" applyNumberFormat="1" applyFont="1" applyAlignment="1">
      <alignment/>
    </xf>
    <xf numFmtId="201" fontId="21" fillId="33" borderId="10" xfId="47" applyNumberFormat="1" applyFont="1" applyFill="1" applyBorder="1" applyAlignment="1">
      <alignment/>
    </xf>
    <xf numFmtId="201" fontId="21" fillId="33" borderId="12" xfId="47" applyNumberFormat="1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201" fontId="21" fillId="33" borderId="12" xfId="0" applyNumberFormat="1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201" fontId="21" fillId="0" borderId="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62" fillId="33" borderId="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Alignment="1">
      <alignment horizontal="right"/>
    </xf>
    <xf numFmtId="0" fontId="63" fillId="0" borderId="0" xfId="0" applyFont="1" applyFill="1" applyAlignment="1">
      <alignment horizontal="right"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 horizontal="right"/>
      <protection/>
    </xf>
    <xf numFmtId="201" fontId="64" fillId="33" borderId="11" xfId="47" applyNumberFormat="1" applyFont="1" applyFill="1" applyBorder="1" applyAlignment="1">
      <alignment/>
    </xf>
    <xf numFmtId="0" fontId="65" fillId="33" borderId="0" xfId="0" applyFont="1" applyFill="1" applyBorder="1" applyAlignment="1" applyProtection="1">
      <alignment horizontal="left" vertical="center"/>
      <protection/>
    </xf>
    <xf numFmtId="201" fontId="64" fillId="33" borderId="13" xfId="0" applyNumberFormat="1" applyFont="1" applyFill="1" applyBorder="1" applyAlignment="1">
      <alignment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201" fontId="64" fillId="33" borderId="10" xfId="47" applyNumberFormat="1" applyFont="1" applyFill="1" applyBorder="1" applyAlignment="1">
      <alignment/>
    </xf>
    <xf numFmtId="201" fontId="18" fillId="33" borderId="10" xfId="0" applyNumberFormat="1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>
      <alignment/>
    </xf>
    <xf numFmtId="0" fontId="62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62" fillId="33" borderId="17" xfId="0" applyFont="1" applyFill="1" applyBorder="1" applyAlignment="1" applyProtection="1">
      <alignment horizontal="left" vertical="center"/>
      <protection/>
    </xf>
    <xf numFmtId="0" fontId="21" fillId="0" borderId="18" xfId="0" applyFont="1" applyBorder="1" applyAlignment="1">
      <alignment/>
    </xf>
    <xf numFmtId="0" fontId="63" fillId="33" borderId="17" xfId="0" applyFont="1" applyFill="1" applyBorder="1" applyAlignment="1">
      <alignment horizontal="right"/>
    </xf>
    <xf numFmtId="0" fontId="62" fillId="33" borderId="17" xfId="0" applyFont="1" applyFill="1" applyBorder="1" applyAlignment="1" applyProtection="1">
      <alignment horizontal="right"/>
      <protection/>
    </xf>
    <xf numFmtId="201" fontId="18" fillId="33" borderId="18" xfId="0" applyNumberFormat="1" applyFont="1" applyFill="1" applyBorder="1" applyAlignment="1" applyProtection="1">
      <alignment horizontal="left" vertical="center"/>
      <protection/>
    </xf>
    <xf numFmtId="0" fontId="6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9" fontId="8" fillId="33" borderId="0" xfId="53" applyFont="1" applyFill="1" applyBorder="1" applyAlignment="1">
      <alignment/>
    </xf>
    <xf numFmtId="201" fontId="21" fillId="33" borderId="10" xfId="0" applyNumberFormat="1" applyFont="1" applyFill="1" applyBorder="1" applyAlignment="1">
      <alignment/>
    </xf>
    <xf numFmtId="41" fontId="8" fillId="33" borderId="0" xfId="48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63" fillId="33" borderId="17" xfId="0" applyNumberFormat="1" applyFont="1" applyFill="1" applyBorder="1" applyAlignment="1">
      <alignment horizontal="right"/>
    </xf>
    <xf numFmtId="206" fontId="21" fillId="33" borderId="0" xfId="0" applyNumberFormat="1" applyFont="1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9" fontId="21" fillId="33" borderId="0" xfId="53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63" fillId="0" borderId="17" xfId="0" applyFont="1" applyFill="1" applyBorder="1" applyAlignment="1">
      <alignment horizontal="right"/>
    </xf>
    <xf numFmtId="201" fontId="21" fillId="0" borderId="0" xfId="47" applyNumberFormat="1" applyFont="1" applyBorder="1" applyAlignment="1">
      <alignment/>
    </xf>
    <xf numFmtId="0" fontId="63" fillId="0" borderId="19" xfId="0" applyFont="1" applyFill="1" applyBorder="1" applyAlignment="1">
      <alignment horizontal="right"/>
    </xf>
    <xf numFmtId="0" fontId="18" fillId="33" borderId="20" xfId="0" applyFont="1" applyFill="1" applyBorder="1" applyAlignment="1" applyProtection="1">
      <alignment horizontal="left" vertical="center"/>
      <protection/>
    </xf>
    <xf numFmtId="201" fontId="18" fillId="33" borderId="20" xfId="0" applyNumberFormat="1" applyFont="1" applyFill="1" applyBorder="1" applyAlignment="1" applyProtection="1">
      <alignment horizontal="left" vertical="center"/>
      <protection/>
    </xf>
    <xf numFmtId="201" fontId="2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201" fontId="21" fillId="33" borderId="18" xfId="47" applyNumberFormat="1" applyFont="1" applyFill="1" applyBorder="1" applyAlignment="1">
      <alignment/>
    </xf>
    <xf numFmtId="201" fontId="8" fillId="33" borderId="22" xfId="47" applyNumberFormat="1" applyFont="1" applyFill="1" applyBorder="1" applyAlignment="1">
      <alignment/>
    </xf>
    <xf numFmtId="201" fontId="8" fillId="33" borderId="18" xfId="47" applyNumberFormat="1" applyFont="1" applyFill="1" applyBorder="1" applyAlignment="1">
      <alignment/>
    </xf>
    <xf numFmtId="201" fontId="21" fillId="33" borderId="22" xfId="47" applyNumberFormat="1" applyFont="1" applyFill="1" applyBorder="1" applyAlignment="1">
      <alignment/>
    </xf>
    <xf numFmtId="43" fontId="21" fillId="33" borderId="18" xfId="47" applyFont="1" applyFill="1" applyBorder="1" applyAlignment="1">
      <alignment/>
    </xf>
    <xf numFmtId="41" fontId="21" fillId="33" borderId="0" xfId="48" applyFont="1" applyFill="1" applyBorder="1" applyAlignment="1">
      <alignment/>
    </xf>
    <xf numFmtId="201" fontId="64" fillId="33" borderId="0" xfId="47" applyNumberFormat="1" applyFont="1" applyFill="1" applyBorder="1" applyAlignment="1">
      <alignment/>
    </xf>
    <xf numFmtId="201" fontId="64" fillId="33" borderId="10" xfId="0" applyNumberFormat="1" applyFont="1" applyFill="1" applyBorder="1" applyAlignment="1">
      <alignment/>
    </xf>
    <xf numFmtId="201" fontId="64" fillId="33" borderId="22" xfId="47" applyNumberFormat="1" applyFont="1" applyFill="1" applyBorder="1" applyAlignment="1">
      <alignment/>
    </xf>
    <xf numFmtId="201" fontId="21" fillId="33" borderId="18" xfId="0" applyNumberFormat="1" applyFont="1" applyFill="1" applyBorder="1" applyAlignment="1">
      <alignment/>
    </xf>
    <xf numFmtId="0" fontId="63" fillId="33" borderId="19" xfId="0" applyFont="1" applyFill="1" applyBorder="1" applyAlignment="1">
      <alignment horizontal="right"/>
    </xf>
    <xf numFmtId="0" fontId="21" fillId="33" borderId="20" xfId="0" applyFont="1" applyFill="1" applyBorder="1" applyAlignment="1">
      <alignment/>
    </xf>
    <xf numFmtId="201" fontId="21" fillId="33" borderId="20" xfId="47" applyNumberFormat="1" applyFont="1" applyFill="1" applyBorder="1" applyAlignment="1">
      <alignment/>
    </xf>
    <xf numFmtId="201" fontId="21" fillId="33" borderId="21" xfId="0" applyNumberFormat="1" applyFont="1" applyFill="1" applyBorder="1" applyAlignment="1">
      <alignment/>
    </xf>
    <xf numFmtId="0" fontId="63" fillId="33" borderId="14" xfId="0" applyFont="1" applyFill="1" applyBorder="1" applyAlignment="1">
      <alignment horizontal="right"/>
    </xf>
    <xf numFmtId="0" fontId="21" fillId="33" borderId="15" xfId="0" applyFont="1" applyFill="1" applyBorder="1" applyAlignment="1">
      <alignment/>
    </xf>
    <xf numFmtId="201" fontId="21" fillId="33" borderId="15" xfId="47" applyNumberFormat="1" applyFont="1" applyFill="1" applyBorder="1" applyAlignment="1">
      <alignment/>
    </xf>
    <xf numFmtId="201" fontId="21" fillId="33" borderId="16" xfId="0" applyNumberFormat="1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201" fontId="19" fillId="33" borderId="0" xfId="47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201" fontId="21" fillId="33" borderId="22" xfId="0" applyNumberFormat="1" applyFont="1" applyFill="1" applyBorder="1" applyAlignment="1">
      <alignment/>
    </xf>
    <xf numFmtId="201" fontId="21" fillId="33" borderId="20" xfId="0" applyNumberFormat="1" applyFont="1" applyFill="1" applyBorder="1" applyAlignment="1">
      <alignment/>
    </xf>
    <xf numFmtId="201" fontId="21" fillId="33" borderId="21" xfId="47" applyNumberFormat="1" applyFont="1" applyFill="1" applyBorder="1" applyAlignment="1">
      <alignment/>
    </xf>
    <xf numFmtId="201" fontId="21" fillId="33" borderId="15" xfId="0" applyNumberFormat="1" applyFont="1" applyFill="1" applyBorder="1" applyAlignment="1">
      <alignment/>
    </xf>
    <xf numFmtId="201" fontId="21" fillId="33" borderId="16" xfId="47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41" fontId="21" fillId="33" borderId="0" xfId="0" applyNumberFormat="1" applyFont="1" applyFill="1" applyBorder="1" applyAlignment="1">
      <alignment/>
    </xf>
    <xf numFmtId="201" fontId="21" fillId="33" borderId="23" xfId="0" applyNumberFormat="1" applyFont="1" applyFill="1" applyBorder="1" applyAlignment="1">
      <alignment/>
    </xf>
    <xf numFmtId="201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201" fontId="8" fillId="33" borderId="22" xfId="0" applyNumberFormat="1" applyFont="1" applyFill="1" applyBorder="1" applyAlignment="1">
      <alignment/>
    </xf>
    <xf numFmtId="201" fontId="13" fillId="33" borderId="0" xfId="47" applyNumberFormat="1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63" fillId="0" borderId="17" xfId="0" applyFont="1" applyBorder="1" applyAlignment="1">
      <alignment horizontal="right"/>
    </xf>
    <xf numFmtId="201" fontId="20" fillId="33" borderId="0" xfId="47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201" fontId="21" fillId="0" borderId="18" xfId="0" applyNumberFormat="1" applyFont="1" applyBorder="1" applyAlignment="1">
      <alignment/>
    </xf>
    <xf numFmtId="201" fontId="2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41" fontId="21" fillId="0" borderId="0" xfId="0" applyNumberFormat="1" applyFont="1" applyBorder="1" applyAlignment="1">
      <alignment/>
    </xf>
    <xf numFmtId="201" fontId="21" fillId="0" borderId="18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201" fontId="8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201" fontId="8" fillId="0" borderId="22" xfId="0" applyNumberFormat="1" applyFont="1" applyBorder="1" applyAlignment="1">
      <alignment/>
    </xf>
    <xf numFmtId="201" fontId="21" fillId="0" borderId="10" xfId="0" applyNumberFormat="1" applyFont="1" applyBorder="1" applyAlignment="1">
      <alignment/>
    </xf>
    <xf numFmtId="201" fontId="21" fillId="0" borderId="22" xfId="0" applyNumberFormat="1" applyFont="1" applyBorder="1" applyAlignment="1">
      <alignment/>
    </xf>
    <xf numFmtId="201" fontId="21" fillId="0" borderId="24" xfId="0" applyNumberFormat="1" applyFont="1" applyBorder="1" applyAlignment="1">
      <alignment/>
    </xf>
    <xf numFmtId="201" fontId="18" fillId="0" borderId="24" xfId="0" applyNumberFormat="1" applyFont="1" applyBorder="1" applyAlignment="1">
      <alignment/>
    </xf>
    <xf numFmtId="201" fontId="21" fillId="0" borderId="20" xfId="47" applyNumberFormat="1" applyFont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15" fillId="34" borderId="0" xfId="0" applyFont="1" applyFill="1" applyAlignment="1">
      <alignment horizontal="center"/>
    </xf>
    <xf numFmtId="201" fontId="16" fillId="34" borderId="17" xfId="47" applyNumberFormat="1" applyFont="1" applyFill="1" applyBorder="1" applyAlignment="1">
      <alignment horizontal="center"/>
    </xf>
    <xf numFmtId="201" fontId="16" fillId="34" borderId="0" xfId="47" applyNumberFormat="1" applyFont="1" applyFill="1" applyBorder="1" applyAlignment="1">
      <alignment horizontal="center"/>
    </xf>
    <xf numFmtId="201" fontId="16" fillId="34" borderId="18" xfId="47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8" fillId="33" borderId="17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18" fillId="33" borderId="17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18" xfId="0" applyFont="1" applyFill="1" applyBorder="1" applyAlignment="1" applyProtection="1">
      <alignment horizontal="center"/>
      <protection/>
    </xf>
    <xf numFmtId="0" fontId="17" fillId="33" borderId="17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57150</xdr:rowOff>
    </xdr:from>
    <xdr:to>
      <xdr:col>2</xdr:col>
      <xdr:colOff>762000</xdr:colOff>
      <xdr:row>8</xdr:row>
      <xdr:rowOff>57150</xdr:rowOff>
    </xdr:to>
    <xdr:sp>
      <xdr:nvSpPr>
        <xdr:cNvPr id="1" name="Line 1"/>
        <xdr:cNvSpPr>
          <a:spLocks/>
        </xdr:cNvSpPr>
      </xdr:nvSpPr>
      <xdr:spPr>
        <a:xfrm>
          <a:off x="781050" y="1419225"/>
          <a:ext cx="1504950" cy="0"/>
        </a:xfrm>
        <a:prstGeom prst="line">
          <a:avLst/>
        </a:prstGeom>
        <a:noFill/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8</xdr:row>
      <xdr:rowOff>85725</xdr:rowOff>
    </xdr:from>
    <xdr:to>
      <xdr:col>8</xdr:col>
      <xdr:colOff>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05275" y="1447800"/>
          <a:ext cx="2581275" cy="0"/>
        </a:xfrm>
        <a:prstGeom prst="line">
          <a:avLst/>
        </a:prstGeom>
        <a:noFill/>
        <a:ln w="9525" cmpd="sng">
          <a:solidFill>
            <a:srgbClr val="00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5</xdr:row>
      <xdr:rowOff>0</xdr:rowOff>
    </xdr:from>
    <xdr:to>
      <xdr:col>8</xdr:col>
      <xdr:colOff>47625</xdr:colOff>
      <xdr:row>5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790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75</xdr:row>
      <xdr:rowOff>0</xdr:rowOff>
    </xdr:from>
    <xdr:to>
      <xdr:col>8</xdr:col>
      <xdr:colOff>314325</xdr:colOff>
      <xdr:row>75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156335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155</xdr:row>
      <xdr:rowOff>57150</xdr:rowOff>
    </xdr:from>
    <xdr:to>
      <xdr:col>2</xdr:col>
      <xdr:colOff>1543050</xdr:colOff>
      <xdr:row>155</xdr:row>
      <xdr:rowOff>85725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35553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235</xdr:row>
      <xdr:rowOff>0</xdr:rowOff>
    </xdr:from>
    <xdr:to>
      <xdr:col>2</xdr:col>
      <xdr:colOff>1543050</xdr:colOff>
      <xdr:row>235</xdr:row>
      <xdr:rowOff>28575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3513772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313</xdr:row>
      <xdr:rowOff>0</xdr:rowOff>
    </xdr:from>
    <xdr:to>
      <xdr:col>2</xdr:col>
      <xdr:colOff>1543050</xdr:colOff>
      <xdr:row>313</xdr:row>
      <xdr:rowOff>28575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64820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391</xdr:row>
      <xdr:rowOff>19050</xdr:rowOff>
    </xdr:from>
    <xdr:to>
      <xdr:col>2</xdr:col>
      <xdr:colOff>1543050</xdr:colOff>
      <xdr:row>391</xdr:row>
      <xdr:rowOff>47625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77977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66</xdr:row>
      <xdr:rowOff>19050</xdr:rowOff>
    </xdr:from>
    <xdr:to>
      <xdr:col>6</xdr:col>
      <xdr:colOff>542925</xdr:colOff>
      <xdr:row>68</xdr:row>
      <xdr:rowOff>142875</xdr:rowOff>
    </xdr:to>
    <xdr:pic>
      <xdr:nvPicPr>
        <xdr:cNvPr id="7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0191750"/>
          <a:ext cx="15906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128</xdr:row>
      <xdr:rowOff>142875</xdr:rowOff>
    </xdr:from>
    <xdr:to>
      <xdr:col>6</xdr:col>
      <xdr:colOff>866775</xdr:colOff>
      <xdr:row>132</xdr:row>
      <xdr:rowOff>0</xdr:rowOff>
    </xdr:to>
    <xdr:pic>
      <xdr:nvPicPr>
        <xdr:cNvPr id="8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9383375"/>
          <a:ext cx="18859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28575</xdr:rowOff>
    </xdr:from>
    <xdr:to>
      <xdr:col>8</xdr:col>
      <xdr:colOff>19050</xdr:colOff>
      <xdr:row>205</xdr:row>
      <xdr:rowOff>19050</xdr:rowOff>
    </xdr:to>
    <xdr:pic>
      <xdr:nvPicPr>
        <xdr:cNvPr id="9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0270450"/>
          <a:ext cx="2085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252</xdr:row>
      <xdr:rowOff>28575</xdr:rowOff>
    </xdr:from>
    <xdr:to>
      <xdr:col>6</xdr:col>
      <xdr:colOff>704850</xdr:colOff>
      <xdr:row>255</xdr:row>
      <xdr:rowOff>19050</xdr:rowOff>
    </xdr:to>
    <xdr:pic>
      <xdr:nvPicPr>
        <xdr:cNvPr id="10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37614225"/>
          <a:ext cx="1733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1019175</xdr:colOff>
      <xdr:row>442</xdr:row>
      <xdr:rowOff>19050</xdr:rowOff>
    </xdr:from>
    <xdr:to>
      <xdr:col>6</xdr:col>
      <xdr:colOff>647700</xdr:colOff>
      <xdr:row>445</xdr:row>
      <xdr:rowOff>19050</xdr:rowOff>
    </xdr:to>
    <xdr:pic>
      <xdr:nvPicPr>
        <xdr:cNvPr id="11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65160525"/>
          <a:ext cx="1743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350</xdr:row>
      <xdr:rowOff>38100</xdr:rowOff>
    </xdr:from>
    <xdr:to>
      <xdr:col>6</xdr:col>
      <xdr:colOff>695325</xdr:colOff>
      <xdr:row>353</xdr:row>
      <xdr:rowOff>28575</xdr:rowOff>
    </xdr:to>
    <xdr:pic>
      <xdr:nvPicPr>
        <xdr:cNvPr id="12" name="Picture 1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51825525"/>
          <a:ext cx="17430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439</xdr:row>
      <xdr:rowOff>104775</xdr:rowOff>
    </xdr:from>
    <xdr:to>
      <xdr:col>3</xdr:col>
      <xdr:colOff>0</xdr:colOff>
      <xdr:row>450</xdr:row>
      <xdr:rowOff>0</xdr:rowOff>
    </xdr:to>
    <xdr:pic>
      <xdr:nvPicPr>
        <xdr:cNvPr id="1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4789050"/>
          <a:ext cx="23336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64</xdr:row>
      <xdr:rowOff>28575</xdr:rowOff>
    </xdr:from>
    <xdr:to>
      <xdr:col>2</xdr:col>
      <xdr:colOff>1981200</xdr:colOff>
      <xdr:row>73</xdr:row>
      <xdr:rowOff>95250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896475"/>
          <a:ext cx="2209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128</xdr:row>
      <xdr:rowOff>38100</xdr:rowOff>
    </xdr:from>
    <xdr:to>
      <xdr:col>2</xdr:col>
      <xdr:colOff>1838325</xdr:colOff>
      <xdr:row>135</xdr:row>
      <xdr:rowOff>95250</xdr:rowOff>
    </xdr:to>
    <xdr:pic>
      <xdr:nvPicPr>
        <xdr:cNvPr id="15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9278600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200</xdr:row>
      <xdr:rowOff>66675</xdr:rowOff>
    </xdr:from>
    <xdr:to>
      <xdr:col>2</xdr:col>
      <xdr:colOff>1714500</xdr:colOff>
      <xdr:row>209</xdr:row>
      <xdr:rowOff>19050</xdr:rowOff>
    </xdr:to>
    <xdr:pic>
      <xdr:nvPicPr>
        <xdr:cNvPr id="16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0022800"/>
          <a:ext cx="195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249</xdr:row>
      <xdr:rowOff>0</xdr:rowOff>
    </xdr:from>
    <xdr:to>
      <xdr:col>3</xdr:col>
      <xdr:colOff>0</xdr:colOff>
      <xdr:row>259</xdr:row>
      <xdr:rowOff>38100</xdr:rowOff>
    </xdr:to>
    <xdr:pic>
      <xdr:nvPicPr>
        <xdr:cNvPr id="17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7157025"/>
          <a:ext cx="2286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348</xdr:row>
      <xdr:rowOff>114300</xdr:rowOff>
    </xdr:from>
    <xdr:to>
      <xdr:col>2</xdr:col>
      <xdr:colOff>2000250</xdr:colOff>
      <xdr:row>357</xdr:row>
      <xdr:rowOff>85725</xdr:rowOff>
    </xdr:to>
    <xdr:pic>
      <xdr:nvPicPr>
        <xdr:cNvPr id="18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1615975"/>
          <a:ext cx="2438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73</xdr:row>
      <xdr:rowOff>133350</xdr:rowOff>
    </xdr:from>
    <xdr:to>
      <xdr:col>2</xdr:col>
      <xdr:colOff>676275</xdr:colOff>
      <xdr:row>78</xdr:row>
      <xdr:rowOff>0</xdr:rowOff>
    </xdr:to>
    <xdr:pic>
      <xdr:nvPicPr>
        <xdr:cNvPr id="19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113919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151</xdr:row>
      <xdr:rowOff>104775</xdr:rowOff>
    </xdr:from>
    <xdr:to>
      <xdr:col>2</xdr:col>
      <xdr:colOff>942975</xdr:colOff>
      <xdr:row>155</xdr:row>
      <xdr:rowOff>95250</xdr:rowOff>
    </xdr:to>
    <xdr:pic>
      <xdr:nvPicPr>
        <xdr:cNvPr id="20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292667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95250</xdr:rowOff>
    </xdr:from>
    <xdr:to>
      <xdr:col>2</xdr:col>
      <xdr:colOff>533400</xdr:colOff>
      <xdr:row>4</xdr:row>
      <xdr:rowOff>133350</xdr:rowOff>
    </xdr:to>
    <xdr:pic>
      <xdr:nvPicPr>
        <xdr:cNvPr id="21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952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230</xdr:row>
      <xdr:rowOff>57150</xdr:rowOff>
    </xdr:from>
    <xdr:to>
      <xdr:col>2</xdr:col>
      <xdr:colOff>1381125</xdr:colOff>
      <xdr:row>234</xdr:row>
      <xdr:rowOff>28575</xdr:rowOff>
    </xdr:to>
    <xdr:pic>
      <xdr:nvPicPr>
        <xdr:cNvPr id="22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43376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308</xdr:row>
      <xdr:rowOff>104775</xdr:rowOff>
    </xdr:from>
    <xdr:to>
      <xdr:col>2</xdr:col>
      <xdr:colOff>1343025</xdr:colOff>
      <xdr:row>312</xdr:row>
      <xdr:rowOff>85725</xdr:rowOff>
    </xdr:to>
    <xdr:pic>
      <xdr:nvPicPr>
        <xdr:cNvPr id="23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457295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386</xdr:row>
      <xdr:rowOff>133350</xdr:rowOff>
    </xdr:from>
    <xdr:to>
      <xdr:col>2</xdr:col>
      <xdr:colOff>1047750</xdr:colOff>
      <xdr:row>390</xdr:row>
      <xdr:rowOff>114300</xdr:rowOff>
    </xdr:to>
    <xdr:pic>
      <xdr:nvPicPr>
        <xdr:cNvPr id="2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57102375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33">
      <selection activeCell="D69" sqref="D69"/>
    </sheetView>
  </sheetViews>
  <sheetFormatPr defaultColWidth="11.421875" defaultRowHeight="12.75"/>
  <cols>
    <col min="2" max="2" width="11.421875" style="58" customWidth="1"/>
    <col min="4" max="4" width="18.00390625" style="47" bestFit="1" customWidth="1"/>
    <col min="5" max="5" width="13.140625" style="0" customWidth="1"/>
    <col min="6" max="6" width="12.00390625" style="0" bestFit="1" customWidth="1"/>
    <col min="10" max="10" width="19.28125" style="0" customWidth="1"/>
    <col min="11" max="11" width="14.421875" style="0" customWidth="1"/>
    <col min="12" max="12" width="12.421875" style="0" customWidth="1"/>
  </cols>
  <sheetData>
    <row r="1" spans="1:9" ht="12.75">
      <c r="A1" s="3"/>
      <c r="B1" s="181" t="s">
        <v>43</v>
      </c>
      <c r="C1" s="181"/>
      <c r="D1" s="181"/>
      <c r="E1" s="181"/>
      <c r="F1" s="181"/>
      <c r="G1" s="181"/>
      <c r="H1" s="181"/>
      <c r="I1" s="181"/>
    </row>
    <row r="2" spans="1:9" ht="12.75">
      <c r="A2" s="3"/>
      <c r="B2" s="53"/>
      <c r="C2" s="27"/>
      <c r="D2" s="46"/>
      <c r="E2" s="28"/>
      <c r="F2" s="27"/>
      <c r="G2" s="27"/>
      <c r="H2" s="27"/>
      <c r="I2" s="27"/>
    </row>
    <row r="3" spans="1:9" ht="12.75">
      <c r="A3" s="3"/>
      <c r="B3" s="54"/>
      <c r="C3" s="4"/>
      <c r="E3" s="4"/>
      <c r="F3" s="4"/>
      <c r="G3" s="11"/>
      <c r="H3" s="11"/>
      <c r="I3" s="11"/>
    </row>
    <row r="4" spans="1:9" ht="18">
      <c r="A4" s="3"/>
      <c r="B4" s="54"/>
      <c r="C4" s="4"/>
      <c r="E4" s="5"/>
      <c r="F4" s="4"/>
      <c r="G4" s="4"/>
      <c r="H4" s="4"/>
      <c r="I4" s="4" t="s">
        <v>149</v>
      </c>
    </row>
    <row r="5" spans="1:9" ht="12.75">
      <c r="A5" s="3"/>
      <c r="B5" s="54"/>
      <c r="C5" s="4"/>
      <c r="E5" s="1"/>
      <c r="F5" s="4"/>
      <c r="G5" s="4"/>
      <c r="H5" s="4"/>
      <c r="I5" s="3" t="s">
        <v>149</v>
      </c>
    </row>
    <row r="6" spans="1:9" ht="12.75">
      <c r="A6" s="3"/>
      <c r="B6" s="180"/>
      <c r="C6" s="180"/>
      <c r="D6" s="48"/>
      <c r="E6" s="6"/>
      <c r="F6" s="6"/>
      <c r="G6" s="7"/>
      <c r="H6" s="7"/>
      <c r="I6" s="3" t="s">
        <v>149</v>
      </c>
    </row>
    <row r="7" spans="1:9" ht="12.75">
      <c r="A7" s="22" t="s">
        <v>8</v>
      </c>
      <c r="B7" s="55"/>
      <c r="C7" s="14"/>
      <c r="D7" s="49"/>
      <c r="E7" s="12" t="s">
        <v>9</v>
      </c>
      <c r="F7" s="23" t="s">
        <v>10</v>
      </c>
      <c r="G7" s="23" t="s">
        <v>11</v>
      </c>
      <c r="H7" s="3"/>
      <c r="I7" s="3" t="s">
        <v>149</v>
      </c>
    </row>
    <row r="8" spans="1:9" ht="12.75">
      <c r="A8" s="13"/>
      <c r="B8" s="56"/>
      <c r="C8" s="9"/>
      <c r="D8" s="50"/>
      <c r="E8" s="2"/>
      <c r="F8" s="2"/>
      <c r="G8" s="3"/>
      <c r="H8" s="3"/>
      <c r="I8" s="3" t="s">
        <v>149</v>
      </c>
    </row>
    <row r="9" spans="1:10" ht="12.75">
      <c r="A9" s="13"/>
      <c r="B9" s="57"/>
      <c r="C9" s="3"/>
      <c r="D9" s="51" t="s">
        <v>15</v>
      </c>
      <c r="E9" s="3"/>
      <c r="F9" s="16"/>
      <c r="G9" s="3"/>
      <c r="H9" s="3"/>
      <c r="I9" s="3"/>
      <c r="J9" s="13" t="s">
        <v>149</v>
      </c>
    </row>
    <row r="10" spans="1:13" ht="12.75">
      <c r="A10" s="13"/>
      <c r="B10" s="57"/>
      <c r="C10" s="3"/>
      <c r="E10" s="15"/>
      <c r="F10" s="16"/>
      <c r="G10" s="3"/>
      <c r="H10" s="3"/>
      <c r="I10" s="3"/>
      <c r="J10" s="13" t="s">
        <v>149</v>
      </c>
      <c r="K10" s="13" t="s">
        <v>149</v>
      </c>
      <c r="L10" s="13" t="s">
        <v>149</v>
      </c>
      <c r="M10" s="13" t="s">
        <v>149</v>
      </c>
    </row>
    <row r="11" spans="1:13" ht="12.75">
      <c r="A11" s="13"/>
      <c r="B11" s="57"/>
      <c r="C11" s="17"/>
      <c r="D11" s="52">
        <v>2013</v>
      </c>
      <c r="E11" s="18">
        <v>2012</v>
      </c>
      <c r="F11" s="3" t="s">
        <v>29</v>
      </c>
      <c r="G11" s="12" t="s">
        <v>12</v>
      </c>
      <c r="H11" s="25" t="s">
        <v>26</v>
      </c>
      <c r="I11" s="3"/>
      <c r="J11" s="13" t="s">
        <v>149</v>
      </c>
      <c r="K11" s="13" t="s">
        <v>149</v>
      </c>
      <c r="L11" s="13" t="s">
        <v>149</v>
      </c>
      <c r="M11" s="13" t="s">
        <v>149</v>
      </c>
    </row>
    <row r="12" spans="1:13" ht="12.75">
      <c r="A12" s="8"/>
      <c r="B12" s="55"/>
      <c r="C12" s="29" t="s">
        <v>16</v>
      </c>
      <c r="E12" s="3"/>
      <c r="F12" s="3"/>
      <c r="G12" s="8" t="s">
        <v>13</v>
      </c>
      <c r="H12" s="25" t="s">
        <v>27</v>
      </c>
      <c r="I12" s="3"/>
      <c r="J12" s="13" t="s">
        <v>149</v>
      </c>
      <c r="K12" s="13" t="s">
        <v>149</v>
      </c>
      <c r="L12" s="13" t="s">
        <v>149</v>
      </c>
      <c r="M12" s="13" t="s">
        <v>149</v>
      </c>
    </row>
    <row r="13" spans="1:13" ht="12.75">
      <c r="A13" s="13"/>
      <c r="B13" s="57"/>
      <c r="C13" s="3"/>
      <c r="E13" s="3"/>
      <c r="F13" s="3"/>
      <c r="G13" s="9" t="s">
        <v>14</v>
      </c>
      <c r="H13" s="25" t="s">
        <v>28</v>
      </c>
      <c r="I13" s="3"/>
      <c r="J13" s="13" t="s">
        <v>149</v>
      </c>
      <c r="K13" s="13" t="s">
        <v>149</v>
      </c>
      <c r="L13" s="13" t="s">
        <v>149</v>
      </c>
      <c r="M13" s="13" t="s">
        <v>149</v>
      </c>
    </row>
    <row r="14" spans="1:13" ht="12.75">
      <c r="A14" s="3"/>
      <c r="B14" s="57">
        <v>1105</v>
      </c>
      <c r="C14" s="3" t="s">
        <v>193</v>
      </c>
      <c r="D14" s="59">
        <v>1000000</v>
      </c>
      <c r="E14" s="19">
        <v>0</v>
      </c>
      <c r="F14" s="31">
        <f aca="true" t="shared" si="0" ref="F14:F51">+D14-E14</f>
        <v>1000000</v>
      </c>
      <c r="G14" s="19" t="s">
        <v>8</v>
      </c>
      <c r="H14" s="3" t="s">
        <v>30</v>
      </c>
      <c r="I14" s="3"/>
      <c r="J14" s="13" t="s">
        <v>149</v>
      </c>
      <c r="K14" s="13" t="s">
        <v>149</v>
      </c>
      <c r="L14" s="13" t="s">
        <v>149</v>
      </c>
      <c r="M14" s="13" t="s">
        <v>149</v>
      </c>
    </row>
    <row r="15" spans="1:13" ht="12.75">
      <c r="A15" s="3"/>
      <c r="B15" s="57">
        <v>1110</v>
      </c>
      <c r="C15" s="3" t="s">
        <v>56</v>
      </c>
      <c r="D15" s="59">
        <v>283089216</v>
      </c>
      <c r="E15" s="19">
        <v>188914391</v>
      </c>
      <c r="F15" s="31">
        <f t="shared" si="0"/>
        <v>94174825</v>
      </c>
      <c r="G15" s="19"/>
      <c r="H15" s="3"/>
      <c r="I15" s="3"/>
      <c r="J15" s="13" t="s">
        <v>149</v>
      </c>
      <c r="K15" s="13" t="s">
        <v>149</v>
      </c>
      <c r="L15" s="13" t="s">
        <v>149</v>
      </c>
      <c r="M15" s="13" t="s">
        <v>149</v>
      </c>
    </row>
    <row r="16" spans="1:13" ht="12.75">
      <c r="A16" s="3"/>
      <c r="B16" s="57" t="s">
        <v>179</v>
      </c>
      <c r="C16" s="3" t="s">
        <v>182</v>
      </c>
      <c r="D16" s="59">
        <v>100000000</v>
      </c>
      <c r="E16" s="19">
        <v>0</v>
      </c>
      <c r="F16" s="31">
        <f t="shared" si="0"/>
        <v>100000000</v>
      </c>
      <c r="G16" s="19"/>
      <c r="H16" s="3"/>
      <c r="I16" s="3"/>
      <c r="J16" s="13"/>
      <c r="K16" s="13"/>
      <c r="L16" s="13"/>
      <c r="M16" s="13"/>
    </row>
    <row r="17" spans="1:13" ht="12.75">
      <c r="A17" s="3"/>
      <c r="B17" s="57">
        <v>1470</v>
      </c>
      <c r="C17" s="3" t="s">
        <v>168</v>
      </c>
      <c r="D17" s="59">
        <v>0</v>
      </c>
      <c r="E17" s="19">
        <v>0</v>
      </c>
      <c r="F17" s="31">
        <f t="shared" si="0"/>
        <v>0</v>
      </c>
      <c r="G17" s="19"/>
      <c r="H17" s="3"/>
      <c r="I17" s="3"/>
      <c r="J17" s="13" t="s">
        <v>149</v>
      </c>
      <c r="K17" s="13" t="s">
        <v>149</v>
      </c>
      <c r="L17" s="13" t="s">
        <v>149</v>
      </c>
      <c r="M17" s="13" t="s">
        <v>149</v>
      </c>
    </row>
    <row r="18" spans="1:13" ht="12.75">
      <c r="A18" s="3"/>
      <c r="B18" s="57">
        <v>1605</v>
      </c>
      <c r="C18" s="3" t="s">
        <v>44</v>
      </c>
      <c r="D18" s="59">
        <v>0</v>
      </c>
      <c r="E18" s="19">
        <v>0</v>
      </c>
      <c r="F18" s="31">
        <f t="shared" si="0"/>
        <v>0</v>
      </c>
      <c r="G18" s="19"/>
      <c r="H18" s="3"/>
      <c r="I18" s="3"/>
      <c r="J18" s="13" t="s">
        <v>149</v>
      </c>
      <c r="K18" s="13" t="s">
        <v>149</v>
      </c>
      <c r="L18" s="13" t="s">
        <v>149</v>
      </c>
      <c r="M18" s="13" t="s">
        <v>149</v>
      </c>
    </row>
    <row r="19" spans="1:13" ht="12.75">
      <c r="A19" s="3"/>
      <c r="B19" s="57">
        <v>1640</v>
      </c>
      <c r="C19" s="3" t="s">
        <v>45</v>
      </c>
      <c r="D19" s="59">
        <v>0</v>
      </c>
      <c r="E19" s="19">
        <v>0</v>
      </c>
      <c r="F19" s="31">
        <f t="shared" si="0"/>
        <v>0</v>
      </c>
      <c r="G19" s="19"/>
      <c r="H19" s="3"/>
      <c r="I19" s="3"/>
      <c r="J19" s="13" t="s">
        <v>149</v>
      </c>
      <c r="K19" s="13" t="s">
        <v>149</v>
      </c>
      <c r="L19" s="13" t="s">
        <v>149</v>
      </c>
      <c r="M19" s="13" t="s">
        <v>149</v>
      </c>
    </row>
    <row r="20" spans="1:13" ht="12.75">
      <c r="A20" s="3"/>
      <c r="B20" s="57">
        <v>1655</v>
      </c>
      <c r="C20" s="3" t="s">
        <v>46</v>
      </c>
      <c r="D20" s="59">
        <v>0</v>
      </c>
      <c r="E20" s="19">
        <v>0</v>
      </c>
      <c r="F20" s="31">
        <f t="shared" si="0"/>
        <v>0</v>
      </c>
      <c r="G20" s="19"/>
      <c r="H20" s="3"/>
      <c r="I20" s="3"/>
      <c r="J20" s="13" t="s">
        <v>149</v>
      </c>
      <c r="K20" s="13" t="s">
        <v>149</v>
      </c>
      <c r="L20" s="13" t="s">
        <v>149</v>
      </c>
      <c r="M20" s="13" t="s">
        <v>149</v>
      </c>
    </row>
    <row r="21" spans="1:13" ht="12.75">
      <c r="A21" s="3"/>
      <c r="B21" s="57">
        <v>1660</v>
      </c>
      <c r="C21" s="3" t="s">
        <v>47</v>
      </c>
      <c r="D21" s="59">
        <v>0</v>
      </c>
      <c r="E21" s="19">
        <v>0</v>
      </c>
      <c r="F21" s="31">
        <f t="shared" si="0"/>
        <v>0</v>
      </c>
      <c r="G21" s="19"/>
      <c r="H21" s="3"/>
      <c r="I21" s="3"/>
      <c r="J21" s="13" t="s">
        <v>149</v>
      </c>
      <c r="K21" s="13" t="s">
        <v>149</v>
      </c>
      <c r="L21" s="13" t="s">
        <v>149</v>
      </c>
      <c r="M21" s="13" t="s">
        <v>149</v>
      </c>
    </row>
    <row r="22" spans="1:13" ht="12.75">
      <c r="A22" s="3"/>
      <c r="B22" s="57">
        <v>1665</v>
      </c>
      <c r="C22" s="3" t="s">
        <v>48</v>
      </c>
      <c r="D22" s="59">
        <v>0</v>
      </c>
      <c r="E22" s="19">
        <v>0</v>
      </c>
      <c r="F22" s="31">
        <f t="shared" si="0"/>
        <v>0</v>
      </c>
      <c r="G22" s="19" t="s">
        <v>149</v>
      </c>
      <c r="H22" s="3"/>
      <c r="I22" s="3"/>
      <c r="J22" s="13" t="s">
        <v>149</v>
      </c>
      <c r="K22" s="13" t="s">
        <v>149</v>
      </c>
      <c r="L22" s="13" t="s">
        <v>149</v>
      </c>
      <c r="M22" s="13" t="s">
        <v>149</v>
      </c>
    </row>
    <row r="23" spans="1:13" ht="12.75">
      <c r="A23" s="3"/>
      <c r="B23" s="57">
        <v>1670</v>
      </c>
      <c r="C23" s="3" t="s">
        <v>57</v>
      </c>
      <c r="D23" s="59">
        <v>0</v>
      </c>
      <c r="E23" s="19">
        <v>0</v>
      </c>
      <c r="F23" s="31">
        <f t="shared" si="0"/>
        <v>0</v>
      </c>
      <c r="G23" s="19"/>
      <c r="H23" s="3"/>
      <c r="I23" s="3"/>
      <c r="J23" s="13" t="s">
        <v>149</v>
      </c>
      <c r="K23" s="13" t="s">
        <v>149</v>
      </c>
      <c r="L23" s="13" t="s">
        <v>149</v>
      </c>
      <c r="M23" s="13" t="s">
        <v>149</v>
      </c>
    </row>
    <row r="24" spans="1:13" ht="12.75">
      <c r="A24" s="3"/>
      <c r="B24" s="57">
        <v>1675</v>
      </c>
      <c r="C24" s="3" t="s">
        <v>131</v>
      </c>
      <c r="D24" s="59">
        <v>0</v>
      </c>
      <c r="E24" s="19">
        <v>0</v>
      </c>
      <c r="F24" s="31">
        <f t="shared" si="0"/>
        <v>0</v>
      </c>
      <c r="G24" s="19"/>
      <c r="H24" s="3"/>
      <c r="I24" s="3"/>
      <c r="J24" s="13" t="s">
        <v>149</v>
      </c>
      <c r="K24" s="13" t="s">
        <v>149</v>
      </c>
      <c r="L24" s="13" t="s">
        <v>149</v>
      </c>
      <c r="M24" s="13" t="s">
        <v>149</v>
      </c>
    </row>
    <row r="25" spans="1:13" ht="12.75">
      <c r="A25" s="3"/>
      <c r="B25" s="57">
        <v>1680</v>
      </c>
      <c r="C25" s="3" t="s">
        <v>49</v>
      </c>
      <c r="D25" s="59">
        <v>0</v>
      </c>
      <c r="E25" s="19">
        <v>0</v>
      </c>
      <c r="F25" s="31">
        <f t="shared" si="0"/>
        <v>0</v>
      </c>
      <c r="G25" s="19"/>
      <c r="H25" s="3"/>
      <c r="I25" s="3"/>
      <c r="J25" s="13" t="s">
        <v>149</v>
      </c>
      <c r="K25" s="13" t="s">
        <v>149</v>
      </c>
      <c r="L25" s="13" t="s">
        <v>149</v>
      </c>
      <c r="M25" s="13" t="s">
        <v>149</v>
      </c>
    </row>
    <row r="26" spans="1:13" ht="12.75">
      <c r="A26" s="3"/>
      <c r="B26" s="57">
        <v>1960</v>
      </c>
      <c r="C26" s="3" t="s">
        <v>58</v>
      </c>
      <c r="D26" s="59">
        <v>0</v>
      </c>
      <c r="E26" s="19">
        <v>0</v>
      </c>
      <c r="F26" s="31">
        <f t="shared" si="0"/>
        <v>0</v>
      </c>
      <c r="G26" s="3"/>
      <c r="H26" s="3"/>
      <c r="I26" s="3"/>
      <c r="J26" s="13" t="s">
        <v>149</v>
      </c>
      <c r="K26" s="13" t="s">
        <v>149</v>
      </c>
      <c r="L26" s="13" t="s">
        <v>149</v>
      </c>
      <c r="M26" s="13" t="s">
        <v>149</v>
      </c>
    </row>
    <row r="27" spans="1:13" ht="12.75">
      <c r="A27" s="3"/>
      <c r="B27" s="57">
        <v>1970</v>
      </c>
      <c r="C27" s="3" t="s">
        <v>17</v>
      </c>
      <c r="D27" s="59">
        <v>0</v>
      </c>
      <c r="E27" s="19">
        <v>0</v>
      </c>
      <c r="F27" s="31">
        <f t="shared" si="0"/>
        <v>0</v>
      </c>
      <c r="G27" s="19"/>
      <c r="H27" s="3"/>
      <c r="I27" s="3"/>
      <c r="J27" s="13" t="s">
        <v>149</v>
      </c>
      <c r="K27" s="13" t="s">
        <v>149</v>
      </c>
      <c r="L27" s="13" t="s">
        <v>149</v>
      </c>
      <c r="M27" s="13" t="s">
        <v>149</v>
      </c>
    </row>
    <row r="28" spans="1:13" ht="12.75">
      <c r="A28" s="3"/>
      <c r="B28" s="57">
        <v>2425</v>
      </c>
      <c r="C28" s="3" t="s">
        <v>147</v>
      </c>
      <c r="D28" s="59">
        <v>0</v>
      </c>
      <c r="E28" s="19">
        <v>0</v>
      </c>
      <c r="F28" s="31">
        <f t="shared" si="0"/>
        <v>0</v>
      </c>
      <c r="G28" s="19"/>
      <c r="H28" s="3"/>
      <c r="I28" s="3"/>
      <c r="J28" s="13" t="s">
        <v>149</v>
      </c>
      <c r="K28" s="13" t="s">
        <v>149</v>
      </c>
      <c r="L28" s="13" t="s">
        <v>149</v>
      </c>
      <c r="M28" s="13" t="s">
        <v>149</v>
      </c>
    </row>
    <row r="29" spans="1:13" ht="12.75">
      <c r="A29" s="3"/>
      <c r="B29" s="57">
        <v>2401</v>
      </c>
      <c r="C29" s="3" t="s">
        <v>51</v>
      </c>
      <c r="D29" s="59">
        <v>0</v>
      </c>
      <c r="E29" s="19">
        <v>0</v>
      </c>
      <c r="F29" s="31">
        <f t="shared" si="0"/>
        <v>0</v>
      </c>
      <c r="G29" s="19"/>
      <c r="H29" s="3"/>
      <c r="I29" s="3"/>
      <c r="J29" s="13" t="s">
        <v>149</v>
      </c>
      <c r="K29" s="13" t="s">
        <v>149</v>
      </c>
      <c r="L29" s="13" t="s">
        <v>149</v>
      </c>
      <c r="M29" s="13" t="s">
        <v>149</v>
      </c>
    </row>
    <row r="30" spans="1:13" ht="12.75">
      <c r="A30" s="3"/>
      <c r="B30" s="57">
        <v>2436</v>
      </c>
      <c r="C30" s="3" t="s">
        <v>50</v>
      </c>
      <c r="D30" s="59">
        <v>0</v>
      </c>
      <c r="E30" s="19">
        <v>0</v>
      </c>
      <c r="F30" s="31">
        <f t="shared" si="0"/>
        <v>0</v>
      </c>
      <c r="G30" s="19"/>
      <c r="H30" s="3"/>
      <c r="I30" s="3"/>
      <c r="J30" s="13" t="s">
        <v>149</v>
      </c>
      <c r="K30" s="13" t="s">
        <v>149</v>
      </c>
      <c r="L30" s="13" t="s">
        <v>149</v>
      </c>
      <c r="M30" s="13" t="s">
        <v>149</v>
      </c>
    </row>
    <row r="31" spans="1:13" ht="12.75">
      <c r="A31" s="3"/>
      <c r="B31" s="57">
        <v>2440</v>
      </c>
      <c r="C31" s="3" t="s">
        <v>172</v>
      </c>
      <c r="D31" s="59">
        <v>0</v>
      </c>
      <c r="E31" s="19">
        <v>0</v>
      </c>
      <c r="F31" s="31">
        <f t="shared" si="0"/>
        <v>0</v>
      </c>
      <c r="G31" s="19"/>
      <c r="H31" s="3"/>
      <c r="I31" s="3"/>
      <c r="J31" s="13" t="s">
        <v>149</v>
      </c>
      <c r="K31" s="13" t="s">
        <v>149</v>
      </c>
      <c r="L31" s="13" t="s">
        <v>149</v>
      </c>
      <c r="M31" s="13" t="s">
        <v>149</v>
      </c>
    </row>
    <row r="32" spans="1:13" ht="12.75">
      <c r="A32" s="3"/>
      <c r="B32" s="57">
        <v>2910</v>
      </c>
      <c r="C32" s="3" t="s">
        <v>52</v>
      </c>
      <c r="D32" s="59">
        <v>0</v>
      </c>
      <c r="E32" s="19">
        <v>0</v>
      </c>
      <c r="F32" s="31">
        <f t="shared" si="0"/>
        <v>0</v>
      </c>
      <c r="G32" s="19"/>
      <c r="H32" s="3"/>
      <c r="I32" s="3"/>
      <c r="J32" s="13" t="s">
        <v>149</v>
      </c>
      <c r="K32" s="13" t="s">
        <v>149</v>
      </c>
      <c r="L32" s="13" t="s">
        <v>149</v>
      </c>
      <c r="M32" s="13" t="s">
        <v>149</v>
      </c>
    </row>
    <row r="33" spans="1:13" ht="12.75">
      <c r="A33" s="3"/>
      <c r="B33" s="57">
        <v>3105</v>
      </c>
      <c r="C33" s="3" t="s">
        <v>53</v>
      </c>
      <c r="D33" s="59">
        <v>188914391</v>
      </c>
      <c r="E33" s="19">
        <v>-67116708</v>
      </c>
      <c r="F33" s="31">
        <f t="shared" si="0"/>
        <v>256031099</v>
      </c>
      <c r="G33" s="19"/>
      <c r="H33" s="3"/>
      <c r="I33" s="3"/>
      <c r="J33" s="13" t="s">
        <v>149</v>
      </c>
      <c r="K33" s="13" t="s">
        <v>149</v>
      </c>
      <c r="L33" s="13" t="s">
        <v>149</v>
      </c>
      <c r="M33" s="13" t="s">
        <v>149</v>
      </c>
    </row>
    <row r="34" spans="1:13" ht="12.75">
      <c r="A34" s="3"/>
      <c r="B34" s="57">
        <v>3110</v>
      </c>
      <c r="C34" s="3" t="s">
        <v>25</v>
      </c>
      <c r="D34" s="59">
        <f>G52-G53</f>
        <v>195174825</v>
      </c>
      <c r="E34" s="19">
        <v>256031099</v>
      </c>
      <c r="F34" s="31">
        <f t="shared" si="0"/>
        <v>-60856274</v>
      </c>
      <c r="G34" s="19"/>
      <c r="H34" s="3"/>
      <c r="I34" s="3"/>
      <c r="J34" s="13" t="s">
        <v>149</v>
      </c>
      <c r="K34" s="13" t="s">
        <v>149</v>
      </c>
      <c r="L34" s="13" t="s">
        <v>149</v>
      </c>
      <c r="M34" s="13" t="s">
        <v>149</v>
      </c>
    </row>
    <row r="35" spans="1:13" ht="12.75">
      <c r="A35" s="3"/>
      <c r="B35" s="57">
        <v>3120</v>
      </c>
      <c r="C35" s="3" t="s">
        <v>132</v>
      </c>
      <c r="D35" s="59">
        <v>0</v>
      </c>
      <c r="E35" s="19">
        <v>0</v>
      </c>
      <c r="F35" s="31">
        <f t="shared" si="0"/>
        <v>0</v>
      </c>
      <c r="G35" s="19"/>
      <c r="H35" s="3"/>
      <c r="I35" s="3"/>
      <c r="J35" s="13" t="s">
        <v>149</v>
      </c>
      <c r="K35" s="13" t="s">
        <v>149</v>
      </c>
      <c r="L35" s="13" t="s">
        <v>149</v>
      </c>
      <c r="M35" s="13" t="s">
        <v>149</v>
      </c>
    </row>
    <row r="36" spans="1:13" ht="12.75">
      <c r="A36" s="3"/>
      <c r="B36" s="57">
        <v>9306</v>
      </c>
      <c r="C36" s="3" t="s">
        <v>151</v>
      </c>
      <c r="D36" s="59">
        <v>-5587745922</v>
      </c>
      <c r="E36" s="44">
        <v>-5587745922</v>
      </c>
      <c r="F36" s="31">
        <f t="shared" si="0"/>
        <v>0</v>
      </c>
      <c r="G36" s="19"/>
      <c r="H36" s="3"/>
      <c r="I36" s="3"/>
      <c r="J36" s="13" t="s">
        <v>149</v>
      </c>
      <c r="K36" s="13" t="s">
        <v>149</v>
      </c>
      <c r="L36" s="13" t="s">
        <v>149</v>
      </c>
      <c r="M36" s="13" t="s">
        <v>149</v>
      </c>
    </row>
    <row r="37" spans="1:13" ht="12.75">
      <c r="A37" s="3"/>
      <c r="B37" s="57">
        <v>9915</v>
      </c>
      <c r="C37" s="3" t="s">
        <v>152</v>
      </c>
      <c r="D37" s="59">
        <v>5587745922</v>
      </c>
      <c r="E37" s="44">
        <v>5587745922</v>
      </c>
      <c r="F37" s="31">
        <f t="shared" si="0"/>
        <v>0</v>
      </c>
      <c r="G37" s="19"/>
      <c r="H37" s="3"/>
      <c r="I37" s="3"/>
      <c r="J37" s="13" t="s">
        <v>149</v>
      </c>
      <c r="K37" s="13" t="s">
        <v>149</v>
      </c>
      <c r="L37" s="13" t="s">
        <v>149</v>
      </c>
      <c r="M37" s="13" t="s">
        <v>149</v>
      </c>
    </row>
    <row r="38" spans="1:13" ht="12.75">
      <c r="A38" s="3"/>
      <c r="B38" s="57"/>
      <c r="C38" s="10" t="s">
        <v>19</v>
      </c>
      <c r="D38" s="59">
        <v>0</v>
      </c>
      <c r="E38" s="19">
        <v>0</v>
      </c>
      <c r="F38" s="31">
        <f t="shared" si="0"/>
        <v>0</v>
      </c>
      <c r="G38" s="19"/>
      <c r="H38" s="3"/>
      <c r="I38" s="3"/>
      <c r="J38" s="13" t="s">
        <v>149</v>
      </c>
      <c r="K38" s="13" t="s">
        <v>149</v>
      </c>
      <c r="L38" s="13" t="s">
        <v>149</v>
      </c>
      <c r="M38" s="13" t="s">
        <v>149</v>
      </c>
    </row>
    <row r="39" spans="1:13" ht="12.75">
      <c r="A39" s="3"/>
      <c r="B39" s="57"/>
      <c r="C39" s="3"/>
      <c r="D39" s="59">
        <v>0</v>
      </c>
      <c r="E39" s="19">
        <v>0</v>
      </c>
      <c r="F39" s="31">
        <f t="shared" si="0"/>
        <v>0</v>
      </c>
      <c r="G39" s="19"/>
      <c r="H39" s="3"/>
      <c r="I39" s="3"/>
      <c r="J39" s="13" t="s">
        <v>149</v>
      </c>
      <c r="K39" s="13" t="s">
        <v>149</v>
      </c>
      <c r="L39" s="13" t="s">
        <v>149</v>
      </c>
      <c r="M39" s="13" t="s">
        <v>149</v>
      </c>
    </row>
    <row r="40" spans="1:13" ht="12.75">
      <c r="A40" s="3"/>
      <c r="B40" s="57">
        <v>430507</v>
      </c>
      <c r="C40" s="3" t="s">
        <v>54</v>
      </c>
      <c r="D40" s="59">
        <v>0</v>
      </c>
      <c r="E40" s="19">
        <v>0</v>
      </c>
      <c r="F40" s="31">
        <f t="shared" si="0"/>
        <v>0</v>
      </c>
      <c r="G40" s="19" t="s">
        <v>149</v>
      </c>
      <c r="H40" s="3"/>
      <c r="I40" s="3"/>
      <c r="J40" s="13" t="s">
        <v>149</v>
      </c>
      <c r="K40" s="13" t="s">
        <v>149</v>
      </c>
      <c r="L40" s="13" t="s">
        <v>149</v>
      </c>
      <c r="M40" s="13" t="s">
        <v>149</v>
      </c>
    </row>
    <row r="41" spans="1:13" ht="12.75">
      <c r="A41" s="3"/>
      <c r="B41" s="57">
        <v>430508</v>
      </c>
      <c r="C41" s="3" t="s">
        <v>55</v>
      </c>
      <c r="D41" s="59">
        <v>0</v>
      </c>
      <c r="E41" s="19">
        <v>0</v>
      </c>
      <c r="F41" s="31">
        <f t="shared" si="0"/>
        <v>0</v>
      </c>
      <c r="G41" s="3" t="s">
        <v>149</v>
      </c>
      <c r="H41" s="3"/>
      <c r="I41" s="3"/>
      <c r="J41" s="13" t="s">
        <v>149</v>
      </c>
      <c r="K41" s="13" t="s">
        <v>149</v>
      </c>
      <c r="L41" s="13" t="s">
        <v>149</v>
      </c>
      <c r="M41" s="13" t="s">
        <v>149</v>
      </c>
    </row>
    <row r="42" spans="1:13" ht="12.75">
      <c r="A42" s="3"/>
      <c r="B42" s="57">
        <v>430509</v>
      </c>
      <c r="C42" s="3" t="s">
        <v>59</v>
      </c>
      <c r="D42" s="59">
        <v>0</v>
      </c>
      <c r="E42" s="19">
        <v>0</v>
      </c>
      <c r="F42" s="31">
        <f t="shared" si="0"/>
        <v>0</v>
      </c>
      <c r="G42" s="9" t="s">
        <v>149</v>
      </c>
      <c r="H42" s="3"/>
      <c r="I42" s="3"/>
      <c r="J42" s="13" t="s">
        <v>149</v>
      </c>
      <c r="K42" s="13" t="s">
        <v>149</v>
      </c>
      <c r="L42" s="13" t="s">
        <v>149</v>
      </c>
      <c r="M42" s="13" t="s">
        <v>149</v>
      </c>
    </row>
    <row r="43" spans="1:13" ht="12.75">
      <c r="A43" s="3"/>
      <c r="B43" s="57">
        <v>430510</v>
      </c>
      <c r="C43" s="3" t="s">
        <v>60</v>
      </c>
      <c r="D43" s="59">
        <v>0</v>
      </c>
      <c r="E43" s="19">
        <v>0</v>
      </c>
      <c r="F43" s="31">
        <f t="shared" si="0"/>
        <v>0</v>
      </c>
      <c r="G43" s="9" t="s">
        <v>149</v>
      </c>
      <c r="H43" s="3"/>
      <c r="I43" s="3"/>
      <c r="J43" s="13" t="s">
        <v>149</v>
      </c>
      <c r="K43" s="13" t="s">
        <v>149</v>
      </c>
      <c r="L43" s="13" t="s">
        <v>149</v>
      </c>
      <c r="M43" s="13" t="s">
        <v>149</v>
      </c>
    </row>
    <row r="44" spans="1:13" ht="12.75">
      <c r="A44" s="3"/>
      <c r="B44" s="57">
        <v>430511</v>
      </c>
      <c r="C44" s="3" t="s">
        <v>61</v>
      </c>
      <c r="D44" s="59">
        <v>0</v>
      </c>
      <c r="E44" s="19">
        <v>0</v>
      </c>
      <c r="F44" s="31">
        <f t="shared" si="0"/>
        <v>0</v>
      </c>
      <c r="G44" s="9" t="s">
        <v>149</v>
      </c>
      <c r="H44" s="3"/>
      <c r="I44" s="3"/>
      <c r="J44" s="13" t="s">
        <v>149</v>
      </c>
      <c r="K44" s="13" t="s">
        <v>149</v>
      </c>
      <c r="L44" s="13" t="s">
        <v>149</v>
      </c>
      <c r="M44" s="13" t="s">
        <v>149</v>
      </c>
    </row>
    <row r="45" spans="1:13" ht="12.75">
      <c r="A45" s="3"/>
      <c r="B45" s="57">
        <v>430550</v>
      </c>
      <c r="C45" s="3" t="s">
        <v>133</v>
      </c>
      <c r="D45" s="59">
        <v>0</v>
      </c>
      <c r="E45" s="19">
        <v>0</v>
      </c>
      <c r="F45" s="31">
        <f t="shared" si="0"/>
        <v>0</v>
      </c>
      <c r="G45" s="9" t="s">
        <v>149</v>
      </c>
      <c r="H45" s="3"/>
      <c r="I45" s="3"/>
      <c r="J45" s="13" t="s">
        <v>149</v>
      </c>
      <c r="K45" s="13" t="s">
        <v>149</v>
      </c>
      <c r="L45" s="13" t="s">
        <v>149</v>
      </c>
      <c r="M45" s="13" t="s">
        <v>149</v>
      </c>
    </row>
    <row r="46" spans="1:13" ht="12.75">
      <c r="A46" s="3"/>
      <c r="B46" s="57">
        <v>440322</v>
      </c>
      <c r="C46" s="3" t="s">
        <v>134</v>
      </c>
      <c r="D46" s="59">
        <v>0</v>
      </c>
      <c r="E46" s="21">
        <v>0</v>
      </c>
      <c r="F46" s="31">
        <f t="shared" si="0"/>
        <v>0</v>
      </c>
      <c r="G46" s="9"/>
      <c r="H46" s="3"/>
      <c r="I46" s="3"/>
      <c r="J46" s="13" t="s">
        <v>149</v>
      </c>
      <c r="K46" s="13" t="s">
        <v>149</v>
      </c>
      <c r="L46" s="13" t="s">
        <v>149</v>
      </c>
      <c r="M46" s="13" t="s">
        <v>149</v>
      </c>
    </row>
    <row r="47" spans="1:13" ht="12.75">
      <c r="A47" s="3"/>
      <c r="B47" s="57">
        <v>440818</v>
      </c>
      <c r="C47" s="3" t="s">
        <v>135</v>
      </c>
      <c r="D47" s="59">
        <v>371634000</v>
      </c>
      <c r="E47" s="21">
        <v>0</v>
      </c>
      <c r="F47" s="31">
        <f t="shared" si="0"/>
        <v>371634000</v>
      </c>
      <c r="G47" s="9"/>
      <c r="H47" s="3"/>
      <c r="I47" s="3"/>
      <c r="J47" s="13" t="s">
        <v>149</v>
      </c>
      <c r="K47" s="13" t="s">
        <v>149</v>
      </c>
      <c r="L47" s="13" t="s">
        <v>149</v>
      </c>
      <c r="M47" s="13" t="s">
        <v>149</v>
      </c>
    </row>
    <row r="48" spans="1:13" ht="12.75">
      <c r="A48" s="3"/>
      <c r="B48" s="57" t="s">
        <v>183</v>
      </c>
      <c r="C48" s="92" t="s">
        <v>184</v>
      </c>
      <c r="D48" s="59">
        <v>0</v>
      </c>
      <c r="E48" s="21">
        <v>0</v>
      </c>
      <c r="F48" s="31">
        <f t="shared" si="0"/>
        <v>0</v>
      </c>
      <c r="G48" s="9"/>
      <c r="H48" s="3"/>
      <c r="I48" s="3"/>
      <c r="J48" s="13"/>
      <c r="K48" s="13"/>
      <c r="L48" s="13"/>
      <c r="M48" s="13"/>
    </row>
    <row r="49" spans="1:13" ht="12.75">
      <c r="A49" s="3"/>
      <c r="B49" s="57">
        <v>480817</v>
      </c>
      <c r="C49" s="3" t="s">
        <v>136</v>
      </c>
      <c r="D49" s="59">
        <v>15518000</v>
      </c>
      <c r="E49" s="21">
        <v>0</v>
      </c>
      <c r="F49" s="31">
        <f t="shared" si="0"/>
        <v>15518000</v>
      </c>
      <c r="G49" s="9"/>
      <c r="H49" s="3"/>
      <c r="I49" s="3"/>
      <c r="J49" s="13" t="s">
        <v>149</v>
      </c>
      <c r="K49" s="13" t="s">
        <v>149</v>
      </c>
      <c r="L49" s="13" t="s">
        <v>149</v>
      </c>
      <c r="M49" s="13" t="s">
        <v>149</v>
      </c>
    </row>
    <row r="50" spans="1:13" ht="12.75">
      <c r="A50" s="3"/>
      <c r="B50" s="57">
        <v>481006</v>
      </c>
      <c r="C50" s="3" t="s">
        <v>136</v>
      </c>
      <c r="D50" s="59">
        <v>0</v>
      </c>
      <c r="E50" s="21">
        <v>0</v>
      </c>
      <c r="F50" s="31">
        <f t="shared" si="0"/>
        <v>0</v>
      </c>
      <c r="G50" s="9"/>
      <c r="H50" s="3"/>
      <c r="I50" s="3"/>
      <c r="J50" s="13" t="s">
        <v>149</v>
      </c>
      <c r="K50" s="13" t="s">
        <v>149</v>
      </c>
      <c r="L50" s="13" t="s">
        <v>149</v>
      </c>
      <c r="M50" s="13" t="s">
        <v>149</v>
      </c>
    </row>
    <row r="51" spans="1:13" ht="12.75">
      <c r="A51" s="3"/>
      <c r="B51" s="57" t="s">
        <v>173</v>
      </c>
      <c r="C51" s="3" t="s">
        <v>174</v>
      </c>
      <c r="D51" s="59">
        <v>0</v>
      </c>
      <c r="E51" s="21">
        <v>0</v>
      </c>
      <c r="F51" s="31">
        <f t="shared" si="0"/>
        <v>0</v>
      </c>
      <c r="G51" s="9"/>
      <c r="H51" s="3"/>
      <c r="I51" s="3"/>
      <c r="J51" s="13" t="s">
        <v>149</v>
      </c>
      <c r="K51" s="13" t="s">
        <v>149</v>
      </c>
      <c r="L51" s="13" t="s">
        <v>149</v>
      </c>
      <c r="M51" s="13" t="s">
        <v>149</v>
      </c>
    </row>
    <row r="52" spans="1:12" ht="12.75">
      <c r="A52" s="3"/>
      <c r="B52" s="57">
        <v>481090</v>
      </c>
      <c r="C52" s="3" t="s">
        <v>62</v>
      </c>
      <c r="D52" s="59">
        <v>20257300</v>
      </c>
      <c r="E52" s="21">
        <v>0</v>
      </c>
      <c r="F52" s="31">
        <f aca="true" t="shared" si="1" ref="F52:F72">+D52-E52</f>
        <v>20257300</v>
      </c>
      <c r="G52" s="9">
        <f>SUM(D40:D52)</f>
        <v>407409300</v>
      </c>
      <c r="H52" s="3"/>
      <c r="I52" s="3"/>
      <c r="J52" s="13" t="s">
        <v>149</v>
      </c>
      <c r="K52" s="13" t="s">
        <v>149</v>
      </c>
      <c r="L52" s="13" t="s">
        <v>149</v>
      </c>
    </row>
    <row r="53" spans="1:12" ht="12.75">
      <c r="A53" s="3"/>
      <c r="B53" s="57" t="s">
        <v>180</v>
      </c>
      <c r="C53" s="3" t="s">
        <v>181</v>
      </c>
      <c r="D53" s="59">
        <v>143359337</v>
      </c>
      <c r="E53" s="21">
        <v>0</v>
      </c>
      <c r="F53" s="31">
        <f t="shared" si="1"/>
        <v>143359337</v>
      </c>
      <c r="G53" s="9">
        <f>SUM(D53:D72)</f>
        <v>212234475</v>
      </c>
      <c r="H53" s="3"/>
      <c r="I53" s="3"/>
      <c r="J53" s="13"/>
      <c r="K53" s="13"/>
      <c r="L53" s="13"/>
    </row>
    <row r="54" spans="1:12" ht="12.75">
      <c r="A54" s="3"/>
      <c r="B54" s="57">
        <v>511111</v>
      </c>
      <c r="C54" s="3" t="s">
        <v>64</v>
      </c>
      <c r="D54" s="59">
        <v>21654000</v>
      </c>
      <c r="E54" s="21">
        <v>0</v>
      </c>
      <c r="F54" s="31">
        <f t="shared" si="1"/>
        <v>21654000</v>
      </c>
      <c r="G54" s="9"/>
      <c r="H54" s="3"/>
      <c r="I54" s="3"/>
      <c r="J54" s="13" t="s">
        <v>149</v>
      </c>
      <c r="K54" s="13" t="s">
        <v>149</v>
      </c>
      <c r="L54" s="13" t="s">
        <v>149</v>
      </c>
    </row>
    <row r="55" spans="1:12" ht="12.75">
      <c r="A55" s="3"/>
      <c r="B55" s="57">
        <v>511114</v>
      </c>
      <c r="C55" s="3" t="s">
        <v>65</v>
      </c>
      <c r="D55" s="59">
        <v>16979578</v>
      </c>
      <c r="E55" s="21">
        <v>0</v>
      </c>
      <c r="F55" s="31">
        <f t="shared" si="1"/>
        <v>16979578</v>
      </c>
      <c r="G55" s="9"/>
      <c r="H55" s="3"/>
      <c r="I55" s="3"/>
      <c r="J55" s="13" t="s">
        <v>149</v>
      </c>
      <c r="K55" s="13" t="s">
        <v>149</v>
      </c>
      <c r="L55" s="13" t="s">
        <v>149</v>
      </c>
    </row>
    <row r="56" spans="1:12" ht="12.75">
      <c r="A56" s="3"/>
      <c r="B56" s="57">
        <v>511115</v>
      </c>
      <c r="C56" s="3" t="s">
        <v>63</v>
      </c>
      <c r="D56" s="59">
        <v>11517166</v>
      </c>
      <c r="E56" s="21">
        <v>0</v>
      </c>
      <c r="F56" s="31">
        <f t="shared" si="1"/>
        <v>11517166</v>
      </c>
      <c r="G56" s="9"/>
      <c r="H56" s="3"/>
      <c r="I56" s="3"/>
      <c r="J56" s="13" t="s">
        <v>149</v>
      </c>
      <c r="K56" s="13" t="s">
        <v>149</v>
      </c>
      <c r="L56" s="13" t="s">
        <v>149</v>
      </c>
    </row>
    <row r="57" spans="1:12" ht="12.75">
      <c r="A57" s="3"/>
      <c r="B57" s="57">
        <v>511117</v>
      </c>
      <c r="C57" s="3" t="s">
        <v>66</v>
      </c>
      <c r="D57" s="59">
        <v>6609688</v>
      </c>
      <c r="E57" s="21">
        <v>0</v>
      </c>
      <c r="F57" s="31">
        <f t="shared" si="1"/>
        <v>6609688</v>
      </c>
      <c r="G57" s="9"/>
      <c r="H57" s="3"/>
      <c r="I57" s="3"/>
      <c r="J57" s="13" t="s">
        <v>149</v>
      </c>
      <c r="K57" s="13" t="s">
        <v>149</v>
      </c>
      <c r="L57" s="13" t="s">
        <v>149</v>
      </c>
    </row>
    <row r="58" spans="1:12" ht="12.75">
      <c r="A58" s="3"/>
      <c r="B58" s="57">
        <v>511118</v>
      </c>
      <c r="C58" s="3" t="s">
        <v>136</v>
      </c>
      <c r="D58" s="59">
        <v>5356000</v>
      </c>
      <c r="E58" s="21">
        <v>0</v>
      </c>
      <c r="F58" s="31">
        <f t="shared" si="1"/>
        <v>5356000</v>
      </c>
      <c r="G58" s="9"/>
      <c r="H58" s="3"/>
      <c r="I58" s="3"/>
      <c r="J58" s="13" t="s">
        <v>149</v>
      </c>
      <c r="K58" s="13" t="s">
        <v>149</v>
      </c>
      <c r="L58" s="13" t="s">
        <v>149</v>
      </c>
    </row>
    <row r="59" spans="1:12" ht="12.75">
      <c r="A59" s="3"/>
      <c r="B59" s="57">
        <v>511119</v>
      </c>
      <c r="C59" s="3" t="s">
        <v>145</v>
      </c>
      <c r="D59" s="59">
        <v>0</v>
      </c>
      <c r="E59" s="21">
        <v>0</v>
      </c>
      <c r="F59" s="31">
        <f t="shared" si="1"/>
        <v>0</v>
      </c>
      <c r="G59" s="9"/>
      <c r="H59" s="3"/>
      <c r="I59" s="3"/>
      <c r="J59" s="13" t="s">
        <v>149</v>
      </c>
      <c r="K59" s="13" t="s">
        <v>149</v>
      </c>
      <c r="L59" s="13" t="s">
        <v>149</v>
      </c>
    </row>
    <row r="60" spans="1:12" ht="12.75">
      <c r="A60" s="3"/>
      <c r="B60" s="57">
        <v>511121</v>
      </c>
      <c r="C60" s="3" t="s">
        <v>67</v>
      </c>
      <c r="D60" s="59">
        <v>841731</v>
      </c>
      <c r="E60" s="21">
        <v>0</v>
      </c>
      <c r="F60" s="31">
        <f t="shared" si="1"/>
        <v>841731</v>
      </c>
      <c r="G60" s="9"/>
      <c r="H60" s="3"/>
      <c r="I60" s="3"/>
      <c r="J60" s="13" t="s">
        <v>149</v>
      </c>
      <c r="K60" s="13" t="s">
        <v>149</v>
      </c>
      <c r="L60" s="13" t="s">
        <v>149</v>
      </c>
    </row>
    <row r="61" spans="1:12" ht="12.75">
      <c r="A61" s="3"/>
      <c r="B61" s="57">
        <v>511122</v>
      </c>
      <c r="C61" s="3" t="s">
        <v>194</v>
      </c>
      <c r="D61" s="59">
        <v>498700</v>
      </c>
      <c r="E61" s="21">
        <v>0</v>
      </c>
      <c r="F61" s="31">
        <f t="shared" si="1"/>
        <v>498700</v>
      </c>
      <c r="G61" s="9"/>
      <c r="H61" s="3"/>
      <c r="I61" s="3"/>
      <c r="J61" s="13" t="s">
        <v>149</v>
      </c>
      <c r="K61" s="13" t="s">
        <v>149</v>
      </c>
      <c r="L61" s="13" t="s">
        <v>149</v>
      </c>
    </row>
    <row r="62" spans="1:12" ht="12.75">
      <c r="A62" s="3"/>
      <c r="B62" s="57">
        <v>511123</v>
      </c>
      <c r="C62" s="3" t="s">
        <v>68</v>
      </c>
      <c r="D62" s="59">
        <v>132908</v>
      </c>
      <c r="E62" s="21">
        <v>0</v>
      </c>
      <c r="F62" s="31">
        <f t="shared" si="1"/>
        <v>132908</v>
      </c>
      <c r="G62" s="9"/>
      <c r="H62" s="3"/>
      <c r="I62" s="3"/>
      <c r="J62" s="13" t="s">
        <v>149</v>
      </c>
      <c r="K62" s="13" t="s">
        <v>149</v>
      </c>
      <c r="L62" s="13" t="s">
        <v>149</v>
      </c>
    </row>
    <row r="63" spans="1:12" ht="12.75">
      <c r="A63" s="3"/>
      <c r="B63" s="57">
        <v>511125</v>
      </c>
      <c r="C63" s="3" t="s">
        <v>69</v>
      </c>
      <c r="D63" s="59">
        <v>1869514</v>
      </c>
      <c r="E63" s="21">
        <v>0</v>
      </c>
      <c r="F63" s="31">
        <f t="shared" si="1"/>
        <v>1869514</v>
      </c>
      <c r="G63" s="9"/>
      <c r="H63" s="3"/>
      <c r="I63" s="3"/>
      <c r="J63" s="13" t="s">
        <v>149</v>
      </c>
      <c r="K63" s="13" t="s">
        <v>149</v>
      </c>
      <c r="L63" s="13" t="s">
        <v>149</v>
      </c>
    </row>
    <row r="64" spans="1:12" ht="12.75">
      <c r="A64" s="3"/>
      <c r="B64" s="57">
        <v>511126</v>
      </c>
      <c r="C64" s="3" t="s">
        <v>137</v>
      </c>
      <c r="D64" s="59">
        <v>0</v>
      </c>
      <c r="E64" s="21">
        <v>0</v>
      </c>
      <c r="F64" s="31">
        <f t="shared" si="1"/>
        <v>0</v>
      </c>
      <c r="G64" s="9"/>
      <c r="H64" s="3"/>
      <c r="I64" s="3"/>
      <c r="J64" s="13" t="s">
        <v>149</v>
      </c>
      <c r="K64" s="13" t="s">
        <v>149</v>
      </c>
      <c r="L64" s="13" t="s">
        <v>149</v>
      </c>
    </row>
    <row r="65" spans="1:12" ht="12.75">
      <c r="A65" s="3"/>
      <c r="B65" s="57">
        <v>511128</v>
      </c>
      <c r="C65" s="3" t="s">
        <v>138</v>
      </c>
      <c r="D65" s="59">
        <v>0</v>
      </c>
      <c r="E65" s="21">
        <v>0</v>
      </c>
      <c r="F65" s="31">
        <f t="shared" si="1"/>
        <v>0</v>
      </c>
      <c r="G65" s="9"/>
      <c r="H65" s="3"/>
      <c r="I65" s="3"/>
      <c r="J65" s="13" t="s">
        <v>149</v>
      </c>
      <c r="K65" s="13" t="s">
        <v>149</v>
      </c>
      <c r="L65" s="13" t="s">
        <v>149</v>
      </c>
    </row>
    <row r="66" spans="1:12" ht="12.75">
      <c r="A66" s="3"/>
      <c r="B66" s="57">
        <v>511137</v>
      </c>
      <c r="C66" s="3" t="s">
        <v>70</v>
      </c>
      <c r="D66" s="59">
        <v>0</v>
      </c>
      <c r="E66" s="21">
        <v>0</v>
      </c>
      <c r="F66" s="31">
        <f t="shared" si="1"/>
        <v>0</v>
      </c>
      <c r="G66" s="9"/>
      <c r="H66" s="3"/>
      <c r="I66" s="3"/>
      <c r="J66" s="13" t="s">
        <v>149</v>
      </c>
      <c r="K66" s="13" t="s">
        <v>149</v>
      </c>
      <c r="L66" s="13" t="s">
        <v>149</v>
      </c>
    </row>
    <row r="67" spans="1:12" ht="12.75">
      <c r="A67" s="3"/>
      <c r="B67" s="57">
        <v>511139</v>
      </c>
      <c r="C67" s="3" t="s">
        <v>71</v>
      </c>
      <c r="D67" s="59">
        <v>0</v>
      </c>
      <c r="E67" s="21">
        <v>0</v>
      </c>
      <c r="F67" s="31">
        <f t="shared" si="1"/>
        <v>0</v>
      </c>
      <c r="G67" s="9"/>
      <c r="H67" s="3"/>
      <c r="I67" s="3"/>
      <c r="J67" s="13" t="s">
        <v>149</v>
      </c>
      <c r="K67" s="13" t="s">
        <v>149</v>
      </c>
      <c r="L67" s="13" t="s">
        <v>149</v>
      </c>
    </row>
    <row r="68" spans="1:12" ht="12.75">
      <c r="A68" s="3"/>
      <c r="B68" s="57">
        <v>511146</v>
      </c>
      <c r="C68" s="3" t="s">
        <v>195</v>
      </c>
      <c r="D68" s="59">
        <v>2557914</v>
      </c>
      <c r="E68" s="21">
        <v>0</v>
      </c>
      <c r="F68" s="31">
        <f t="shared" si="1"/>
        <v>2557914</v>
      </c>
      <c r="G68" s="20"/>
      <c r="H68" s="3"/>
      <c r="I68" s="3"/>
      <c r="J68" s="13" t="s">
        <v>149</v>
      </c>
      <c r="K68" s="13" t="s">
        <v>149</v>
      </c>
      <c r="L68" s="13" t="s">
        <v>149</v>
      </c>
    </row>
    <row r="69" spans="1:12" ht="12.75">
      <c r="A69" s="3"/>
      <c r="B69" s="57">
        <v>511154</v>
      </c>
      <c r="C69" s="3" t="s">
        <v>72</v>
      </c>
      <c r="D69" s="59">
        <v>0</v>
      </c>
      <c r="E69" s="21">
        <v>0</v>
      </c>
      <c r="F69" s="31">
        <f t="shared" si="1"/>
        <v>0</v>
      </c>
      <c r="G69" s="20"/>
      <c r="H69" s="3"/>
      <c r="I69" s="3"/>
      <c r="J69" s="13" t="s">
        <v>149</v>
      </c>
      <c r="K69" s="13" t="s">
        <v>149</v>
      </c>
      <c r="L69" s="13" t="s">
        <v>149</v>
      </c>
    </row>
    <row r="70" spans="1:12" ht="12.75">
      <c r="A70" s="3"/>
      <c r="B70" s="57">
        <v>511190</v>
      </c>
      <c r="C70" s="3" t="s">
        <v>73</v>
      </c>
      <c r="D70" s="59">
        <v>0</v>
      </c>
      <c r="E70" s="21">
        <v>0</v>
      </c>
      <c r="F70" s="31">
        <f t="shared" si="1"/>
        <v>0</v>
      </c>
      <c r="G70" s="20"/>
      <c r="H70" s="3"/>
      <c r="I70" s="3"/>
      <c r="J70" s="13" t="s">
        <v>149</v>
      </c>
      <c r="K70" s="13" t="s">
        <v>149</v>
      </c>
      <c r="L70" s="13" t="s">
        <v>149</v>
      </c>
    </row>
    <row r="71" spans="1:12" ht="12.75">
      <c r="A71" s="3"/>
      <c r="B71" s="57" t="s">
        <v>197</v>
      </c>
      <c r="C71" s="3" t="s">
        <v>198</v>
      </c>
      <c r="D71" s="59">
        <v>224000</v>
      </c>
      <c r="E71" s="21">
        <v>0</v>
      </c>
      <c r="F71" s="31">
        <f t="shared" si="1"/>
        <v>224000</v>
      </c>
      <c r="G71" s="20"/>
      <c r="H71" s="3"/>
      <c r="I71" s="3"/>
      <c r="J71" s="13" t="s">
        <v>149</v>
      </c>
      <c r="K71" s="13" t="s">
        <v>149</v>
      </c>
      <c r="L71" s="13" t="s">
        <v>149</v>
      </c>
    </row>
    <row r="72" spans="2:12" ht="12.75">
      <c r="B72" s="57">
        <v>580238</v>
      </c>
      <c r="C72" s="3" t="s">
        <v>171</v>
      </c>
      <c r="D72" s="59">
        <v>633939</v>
      </c>
      <c r="E72" s="21">
        <v>0</v>
      </c>
      <c r="F72" s="31">
        <f t="shared" si="1"/>
        <v>633939</v>
      </c>
      <c r="G72" s="20"/>
      <c r="J72" s="13" t="s">
        <v>149</v>
      </c>
      <c r="K72" s="13" t="s">
        <v>149</v>
      </c>
      <c r="L72" s="13" t="s">
        <v>149</v>
      </c>
    </row>
    <row r="73" spans="4:10" ht="12.75">
      <c r="D73" s="47">
        <v>0</v>
      </c>
      <c r="J73" s="13" t="s">
        <v>149</v>
      </c>
    </row>
    <row r="74" spans="4:10" ht="12.75">
      <c r="D74" s="47">
        <v>0</v>
      </c>
      <c r="J74" s="13" t="s">
        <v>149</v>
      </c>
    </row>
    <row r="75" spans="4:10" ht="12.75">
      <c r="D75" s="47">
        <v>0</v>
      </c>
      <c r="J75" s="13" t="s">
        <v>149</v>
      </c>
    </row>
    <row r="76" spans="4:10" ht="12.75">
      <c r="D76" s="47">
        <v>0</v>
      </c>
      <c r="J76" s="13" t="s">
        <v>149</v>
      </c>
    </row>
    <row r="77" spans="4:10" ht="12.75">
      <c r="D77" s="47">
        <v>0</v>
      </c>
      <c r="J77" s="13" t="s">
        <v>149</v>
      </c>
    </row>
    <row r="78" spans="3:10" ht="12.75">
      <c r="C78" t="s">
        <v>187</v>
      </c>
      <c r="D78" s="47">
        <v>0</v>
      </c>
      <c r="F78" t="s">
        <v>185</v>
      </c>
      <c r="J78" s="13" t="s">
        <v>149</v>
      </c>
    </row>
    <row r="79" spans="3:10" ht="12.75">
      <c r="C79" t="s">
        <v>150</v>
      </c>
      <c r="D79" s="47">
        <v>0</v>
      </c>
      <c r="F79" t="s">
        <v>186</v>
      </c>
      <c r="J79" s="13" t="s">
        <v>149</v>
      </c>
    </row>
    <row r="80" spans="4:10" ht="12.75">
      <c r="D80" s="47">
        <v>0</v>
      </c>
      <c r="J80" s="13" t="s">
        <v>149</v>
      </c>
    </row>
    <row r="81" spans="4:10" ht="12.75">
      <c r="D81" s="47">
        <v>0</v>
      </c>
      <c r="J81" s="13" t="s">
        <v>149</v>
      </c>
    </row>
    <row r="82" spans="4:10" ht="12.75">
      <c r="D82" s="47">
        <v>0</v>
      </c>
      <c r="J82" s="13" t="s">
        <v>149</v>
      </c>
    </row>
    <row r="83" spans="4:10" ht="12.75">
      <c r="D83" s="47">
        <v>0</v>
      </c>
      <c r="J83" s="13" t="s">
        <v>149</v>
      </c>
    </row>
    <row r="84" spans="4:10" ht="12.75">
      <c r="D84" s="47">
        <v>0</v>
      </c>
      <c r="J84" s="13" t="s">
        <v>149</v>
      </c>
    </row>
    <row r="85" spans="4:10" ht="12.75">
      <c r="D85" s="47">
        <v>0</v>
      </c>
      <c r="J85" s="13" t="s">
        <v>149</v>
      </c>
    </row>
    <row r="86" spans="4:10" ht="12.75">
      <c r="D86" s="47">
        <v>0</v>
      </c>
      <c r="J86" s="13" t="s">
        <v>149</v>
      </c>
    </row>
    <row r="87" spans="4:10" ht="12.75">
      <c r="D87" s="47">
        <v>0</v>
      </c>
      <c r="J87" s="13" t="s">
        <v>149</v>
      </c>
    </row>
    <row r="88" spans="4:10" ht="12.75">
      <c r="D88" s="47">
        <v>0</v>
      </c>
      <c r="J88" s="13" t="s">
        <v>149</v>
      </c>
    </row>
    <row r="89" spans="4:10" ht="12.75">
      <c r="D89" s="47">
        <v>0</v>
      </c>
      <c r="J89" s="13" t="s">
        <v>149</v>
      </c>
    </row>
    <row r="90" spans="4:10" ht="12.75">
      <c r="D90" s="47">
        <v>0</v>
      </c>
      <c r="J90" s="13" t="s">
        <v>149</v>
      </c>
    </row>
    <row r="91" spans="4:10" ht="12.75">
      <c r="D91" s="47">
        <v>0</v>
      </c>
      <c r="J91" s="13" t="s">
        <v>149</v>
      </c>
    </row>
    <row r="92" spans="4:10" ht="12.75">
      <c r="D92" s="47">
        <v>0</v>
      </c>
      <c r="J92" s="13" t="s">
        <v>149</v>
      </c>
    </row>
    <row r="93" spans="4:10" ht="12.75">
      <c r="D93" s="47">
        <v>0</v>
      </c>
      <c r="J93" s="13" t="s">
        <v>149</v>
      </c>
    </row>
    <row r="94" spans="4:10" ht="12.75">
      <c r="D94" s="47">
        <v>0</v>
      </c>
      <c r="J94" s="13" t="s">
        <v>149</v>
      </c>
    </row>
    <row r="95" spans="4:10" ht="12.75">
      <c r="D95" s="47">
        <v>0</v>
      </c>
      <c r="J95" s="13" t="s">
        <v>149</v>
      </c>
    </row>
  </sheetData>
  <sheetProtection/>
  <mergeCells count="2">
    <mergeCell ref="B6:C6"/>
    <mergeCell ref="B1:I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9"/>
  <sheetViews>
    <sheetView tabSelected="1" zoomScale="110" zoomScaleNormal="110" zoomScalePageLayoutView="0" workbookViewId="0" topLeftCell="A452">
      <selection activeCell="B1" sqref="B1:I463"/>
    </sheetView>
  </sheetViews>
  <sheetFormatPr defaultColWidth="10.140625" defaultRowHeight="12.75"/>
  <cols>
    <col min="1" max="1" width="0.2890625" style="36" customWidth="1"/>
    <col min="2" max="2" width="7.28125" style="83" customWidth="1"/>
    <col min="3" max="3" width="30.7109375" style="62" customWidth="1"/>
    <col min="4" max="5" width="15.7109375" style="69" customWidth="1"/>
    <col min="6" max="6" width="0.2890625" style="62" customWidth="1"/>
    <col min="7" max="7" width="14.140625" style="62" customWidth="1"/>
    <col min="8" max="8" width="0.85546875" style="62" customWidth="1"/>
    <col min="9" max="9" width="13.57421875" style="62" customWidth="1"/>
    <col min="10" max="16384" width="10.140625" style="62" customWidth="1"/>
  </cols>
  <sheetData>
    <row r="1" spans="2:8" ht="12">
      <c r="B1" s="97"/>
      <c r="C1" s="98"/>
      <c r="D1" s="98"/>
      <c r="E1" s="98"/>
      <c r="F1" s="98"/>
      <c r="G1" s="99"/>
      <c r="H1" s="100"/>
    </row>
    <row r="2" spans="2:8" ht="12">
      <c r="B2" s="101"/>
      <c r="C2" s="7"/>
      <c r="D2" s="7"/>
      <c r="E2" s="7"/>
      <c r="F2" s="7"/>
      <c r="G2" s="78"/>
      <c r="H2" s="102"/>
    </row>
    <row r="3" spans="2:8" ht="12.75" customHeight="1">
      <c r="B3" s="185" t="s">
        <v>143</v>
      </c>
      <c r="C3" s="186"/>
      <c r="D3" s="186"/>
      <c r="E3" s="186"/>
      <c r="F3" s="186"/>
      <c r="G3" s="186"/>
      <c r="H3" s="187"/>
    </row>
    <row r="4" spans="2:8" ht="12.75" customHeight="1">
      <c r="B4" s="185" t="s">
        <v>190</v>
      </c>
      <c r="C4" s="186"/>
      <c r="D4" s="186"/>
      <c r="E4" s="186"/>
      <c r="F4" s="186"/>
      <c r="G4" s="186"/>
      <c r="H4" s="187"/>
    </row>
    <row r="5" spans="2:8" ht="12.75" customHeight="1">
      <c r="B5" s="185" t="s">
        <v>189</v>
      </c>
      <c r="C5" s="186"/>
      <c r="D5" s="186"/>
      <c r="E5" s="186"/>
      <c r="F5" s="186"/>
      <c r="G5" s="186"/>
      <c r="H5" s="102"/>
    </row>
    <row r="6" spans="2:8" ht="15.75">
      <c r="B6" s="182" t="s">
        <v>78</v>
      </c>
      <c r="C6" s="183"/>
      <c r="D6" s="183"/>
      <c r="E6" s="183"/>
      <c r="F6" s="183"/>
      <c r="G6" s="183"/>
      <c r="H6" s="183"/>
    </row>
    <row r="7" spans="2:8" ht="12">
      <c r="B7" s="103"/>
      <c r="C7" s="65"/>
      <c r="D7" s="72" t="s">
        <v>196</v>
      </c>
      <c r="E7" s="43" t="s">
        <v>95</v>
      </c>
      <c r="F7" s="7"/>
      <c r="G7" s="78"/>
      <c r="H7" s="102"/>
    </row>
    <row r="8" spans="2:8" ht="12">
      <c r="B8" s="103">
        <v>1</v>
      </c>
      <c r="C8" s="10" t="s">
        <v>0</v>
      </c>
      <c r="D8" s="41">
        <v>2013</v>
      </c>
      <c r="E8" s="42">
        <v>2012</v>
      </c>
      <c r="F8" s="7"/>
      <c r="G8" s="78"/>
      <c r="H8" s="102"/>
    </row>
    <row r="9" spans="2:8" ht="12">
      <c r="B9" s="103"/>
      <c r="C9" s="10" t="s">
        <v>3</v>
      </c>
      <c r="D9" s="63"/>
      <c r="E9" s="63"/>
      <c r="F9" s="7"/>
      <c r="G9" s="78"/>
      <c r="H9" s="102"/>
    </row>
    <row r="10" spans="2:8" ht="12">
      <c r="B10" s="103">
        <v>11</v>
      </c>
      <c r="C10" s="10" t="s">
        <v>74</v>
      </c>
      <c r="D10" s="63"/>
      <c r="E10" s="63"/>
      <c r="F10" s="7" t="s">
        <v>161</v>
      </c>
      <c r="G10" s="78"/>
      <c r="H10" s="102"/>
    </row>
    <row r="11" spans="2:8" ht="12">
      <c r="B11" s="103">
        <f>base!B14</f>
        <v>1105</v>
      </c>
      <c r="C11" s="93" t="str">
        <f>base!C14</f>
        <v>Caja Menor</v>
      </c>
      <c r="D11" s="63">
        <f>+base!D14</f>
        <v>1000000</v>
      </c>
      <c r="E11" s="63">
        <f>base!E14</f>
        <v>0</v>
      </c>
      <c r="F11" s="7"/>
      <c r="G11" s="78"/>
      <c r="H11" s="102"/>
    </row>
    <row r="12" spans="2:8" ht="12">
      <c r="B12" s="103" t="s">
        <v>179</v>
      </c>
      <c r="C12" s="93" t="s">
        <v>182</v>
      </c>
      <c r="D12" s="63">
        <f>+base!D16</f>
        <v>100000000</v>
      </c>
      <c r="E12" s="63">
        <f>+base!E16</f>
        <v>0</v>
      </c>
      <c r="F12" s="7">
        <v>120000000</v>
      </c>
      <c r="G12" s="78"/>
      <c r="H12" s="102"/>
    </row>
    <row r="13" spans="2:8" ht="12">
      <c r="B13" s="103">
        <v>1470</v>
      </c>
      <c r="C13" s="93" t="s">
        <v>168</v>
      </c>
      <c r="D13" s="63">
        <v>0</v>
      </c>
      <c r="E13" s="63">
        <f>+base!E17</f>
        <v>0</v>
      </c>
      <c r="F13" s="7"/>
      <c r="G13" s="78"/>
      <c r="H13" s="102"/>
    </row>
    <row r="14" spans="2:8" ht="12">
      <c r="B14" s="103">
        <f>base!B15</f>
        <v>1110</v>
      </c>
      <c r="C14" s="93" t="str">
        <f>base!C15</f>
        <v>Depositos en Instituciones Financieras</v>
      </c>
      <c r="D14" s="63">
        <f>+base!D15</f>
        <v>283089216</v>
      </c>
      <c r="E14" s="63">
        <f>+base!E15</f>
        <v>188914391</v>
      </c>
      <c r="F14" s="7"/>
      <c r="G14" s="78"/>
      <c r="H14" s="102"/>
    </row>
    <row r="15" spans="2:8" ht="12">
      <c r="B15" s="103" t="s">
        <v>34</v>
      </c>
      <c r="C15" s="10" t="s">
        <v>5</v>
      </c>
      <c r="D15" s="30">
        <f>D11+D12+D14+D13</f>
        <v>384089216</v>
      </c>
      <c r="E15" s="30">
        <f>+E11+E14+E13</f>
        <v>188914391</v>
      </c>
      <c r="F15" s="7"/>
      <c r="G15" s="78"/>
      <c r="H15" s="102"/>
    </row>
    <row r="16" spans="2:8" ht="12">
      <c r="B16" s="103"/>
      <c r="C16" s="10"/>
      <c r="D16" s="26"/>
      <c r="E16" s="26"/>
      <c r="F16" s="7"/>
      <c r="G16" s="78"/>
      <c r="H16" s="102"/>
    </row>
    <row r="17" spans="2:8" ht="12">
      <c r="B17" s="103"/>
      <c r="C17" s="10" t="s">
        <v>75</v>
      </c>
      <c r="D17" s="63"/>
      <c r="E17" s="63"/>
      <c r="F17" s="7"/>
      <c r="G17" s="78"/>
      <c r="H17" s="102"/>
    </row>
    <row r="18" spans="2:8" ht="12">
      <c r="B18" s="103">
        <v>1605</v>
      </c>
      <c r="C18" s="10" t="s">
        <v>142</v>
      </c>
      <c r="D18" s="63">
        <f>+base!D18</f>
        <v>0</v>
      </c>
      <c r="E18" s="63">
        <f>+base!E18</f>
        <v>0</v>
      </c>
      <c r="F18" s="7"/>
      <c r="G18" s="78"/>
      <c r="H18" s="102"/>
    </row>
    <row r="19" spans="2:8" ht="12">
      <c r="B19" s="103">
        <f>+base!B19</f>
        <v>1640</v>
      </c>
      <c r="C19" s="93" t="str">
        <f>+base!C19</f>
        <v>Edificaciones</v>
      </c>
      <c r="D19" s="63">
        <f>+base!D19</f>
        <v>0</v>
      </c>
      <c r="E19" s="63">
        <f>+base!E19</f>
        <v>0</v>
      </c>
      <c r="F19" s="7"/>
      <c r="G19" s="78"/>
      <c r="H19" s="102"/>
    </row>
    <row r="20" spans="2:8" ht="12">
      <c r="B20" s="103">
        <f>+base!B20</f>
        <v>1655</v>
      </c>
      <c r="C20" s="93" t="str">
        <f>+base!C20</f>
        <v>Maquinaria y Equipo</v>
      </c>
      <c r="D20" s="63">
        <f>+base!D20</f>
        <v>0</v>
      </c>
      <c r="E20" s="63">
        <f>+base!E20</f>
        <v>0</v>
      </c>
      <c r="F20" s="7"/>
      <c r="G20" s="78"/>
      <c r="H20" s="102"/>
    </row>
    <row r="21" spans="2:8" ht="12">
      <c r="B21" s="103">
        <f>+base!B21</f>
        <v>1660</v>
      </c>
      <c r="C21" s="93" t="str">
        <f>+base!C21</f>
        <v>Equipo Medico y Cientifico</v>
      </c>
      <c r="D21" s="63">
        <f>+base!D21</f>
        <v>0</v>
      </c>
      <c r="E21" s="63">
        <f>+base!E21</f>
        <v>0</v>
      </c>
      <c r="F21" s="7"/>
      <c r="G21" s="78"/>
      <c r="H21" s="102"/>
    </row>
    <row r="22" spans="2:8" ht="12">
      <c r="B22" s="103">
        <f>+base!B22</f>
        <v>1665</v>
      </c>
      <c r="C22" s="93" t="str">
        <f>+base!C22</f>
        <v>Muebles y Enseres y Equipo de Oficina</v>
      </c>
      <c r="D22" s="63">
        <f>+base!D22</f>
        <v>0</v>
      </c>
      <c r="E22" s="63">
        <f>+base!E22</f>
        <v>0</v>
      </c>
      <c r="F22" s="7"/>
      <c r="G22" s="78"/>
      <c r="H22" s="102"/>
    </row>
    <row r="23" spans="2:8" ht="12">
      <c r="B23" s="103">
        <f>+base!B23</f>
        <v>1670</v>
      </c>
      <c r="C23" s="93" t="str">
        <f>+base!C23</f>
        <v>Equipo de Computacion y Comunicación</v>
      </c>
      <c r="D23" s="63">
        <f>+base!D23</f>
        <v>0</v>
      </c>
      <c r="E23" s="63">
        <f>+base!E23</f>
        <v>0</v>
      </c>
      <c r="F23" s="7"/>
      <c r="G23" s="78"/>
      <c r="H23" s="102"/>
    </row>
    <row r="24" spans="2:8" ht="12">
      <c r="B24" s="103">
        <f>+base!B24</f>
        <v>1675</v>
      </c>
      <c r="C24" s="93" t="str">
        <f>+base!C24</f>
        <v>Equipo transpor</v>
      </c>
      <c r="D24" s="63">
        <f>+base!D24</f>
        <v>0</v>
      </c>
      <c r="E24" s="63">
        <f>+base!E24</f>
        <v>0</v>
      </c>
      <c r="F24" s="7"/>
      <c r="G24" s="78"/>
      <c r="H24" s="102"/>
    </row>
    <row r="25" spans="2:8" ht="12">
      <c r="B25" s="103">
        <f>+base!B25</f>
        <v>1680</v>
      </c>
      <c r="C25" s="93" t="str">
        <f>+base!C25</f>
        <v>Equipo de Comedor y Cocina</v>
      </c>
      <c r="D25" s="63">
        <f>+base!D25</f>
        <v>0</v>
      </c>
      <c r="E25" s="63">
        <f>+base!E25</f>
        <v>0</v>
      </c>
      <c r="F25" s="7"/>
      <c r="G25" s="78"/>
      <c r="H25" s="102"/>
    </row>
    <row r="26" spans="2:8" ht="12">
      <c r="B26" s="103" t="s">
        <v>35</v>
      </c>
      <c r="C26" s="10" t="s">
        <v>91</v>
      </c>
      <c r="D26" s="30">
        <f>SUM(D18:D25)</f>
        <v>0</v>
      </c>
      <c r="E26" s="30">
        <f>SUM(E18:E25)</f>
        <v>0</v>
      </c>
      <c r="F26" s="7"/>
      <c r="G26" s="78"/>
      <c r="H26" s="102"/>
    </row>
    <row r="27" spans="2:8" ht="12">
      <c r="B27" s="103"/>
      <c r="C27" s="93"/>
      <c r="D27" s="63"/>
      <c r="E27" s="63"/>
      <c r="F27" s="7"/>
      <c r="G27" s="78"/>
      <c r="H27" s="102"/>
    </row>
    <row r="28" spans="2:8" ht="12">
      <c r="B28" s="103"/>
      <c r="C28" s="10" t="s">
        <v>18</v>
      </c>
      <c r="D28" s="63"/>
      <c r="E28" s="63"/>
      <c r="F28" s="7"/>
      <c r="G28" s="78"/>
      <c r="H28" s="102"/>
    </row>
    <row r="29" spans="2:8" ht="12">
      <c r="B29" s="103">
        <f>+base!B26</f>
        <v>1960</v>
      </c>
      <c r="C29" s="65" t="str">
        <f>+base!C26</f>
        <v>Bienes de Arte y Cultura</v>
      </c>
      <c r="D29" s="63">
        <f>+base!D26</f>
        <v>0</v>
      </c>
      <c r="E29" s="63">
        <f>+base!E26</f>
        <v>0</v>
      </c>
      <c r="F29" s="7"/>
      <c r="G29" s="78"/>
      <c r="H29" s="102"/>
    </row>
    <row r="30" spans="2:8" ht="12">
      <c r="B30" s="103">
        <f>+base!B27</f>
        <v>1970</v>
      </c>
      <c r="C30" s="65" t="str">
        <f>+base!C27</f>
        <v>Intangibles</v>
      </c>
      <c r="D30" s="63">
        <f>+base!D27</f>
        <v>0</v>
      </c>
      <c r="E30" s="63">
        <f>+base!E27</f>
        <v>0</v>
      </c>
      <c r="F30" s="7"/>
      <c r="G30" s="78"/>
      <c r="H30" s="102"/>
    </row>
    <row r="31" spans="2:8" ht="12">
      <c r="B31" s="103" t="s">
        <v>77</v>
      </c>
      <c r="C31" s="10" t="s">
        <v>76</v>
      </c>
      <c r="D31" s="30">
        <f>+D29+D30</f>
        <v>0</v>
      </c>
      <c r="E31" s="30">
        <f>+E29+E30</f>
        <v>0</v>
      </c>
      <c r="F31" s="7"/>
      <c r="G31" s="78"/>
      <c r="H31" s="102"/>
    </row>
    <row r="32" spans="2:8" ht="12.75" thickBot="1">
      <c r="B32" s="103" t="s">
        <v>39</v>
      </c>
      <c r="C32" s="84" t="s">
        <v>31</v>
      </c>
      <c r="D32" s="88">
        <f>+D15+D26+D31</f>
        <v>384089216</v>
      </c>
      <c r="E32" s="88">
        <f>+E15+E26+E31</f>
        <v>188914391</v>
      </c>
      <c r="F32" s="89"/>
      <c r="G32" s="78"/>
      <c r="H32" s="102"/>
    </row>
    <row r="33" spans="2:8" ht="12.75" thickTop="1">
      <c r="B33" s="103"/>
      <c r="C33" s="10"/>
      <c r="D33" s="26"/>
      <c r="E33" s="26"/>
      <c r="F33" s="7"/>
      <c r="G33" s="78"/>
      <c r="H33" s="102"/>
    </row>
    <row r="34" spans="2:8" ht="12">
      <c r="B34" s="103">
        <v>2</v>
      </c>
      <c r="C34" s="10" t="s">
        <v>1</v>
      </c>
      <c r="D34" s="63"/>
      <c r="E34" s="63"/>
      <c r="F34" s="7"/>
      <c r="G34" s="78"/>
      <c r="H34" s="102"/>
    </row>
    <row r="35" spans="2:8" ht="12">
      <c r="B35" s="103"/>
      <c r="C35" s="10" t="s">
        <v>4</v>
      </c>
      <c r="D35" s="63"/>
      <c r="E35" s="63"/>
      <c r="F35" s="7"/>
      <c r="G35" s="78"/>
      <c r="H35" s="102"/>
    </row>
    <row r="36" spans="2:8" ht="12">
      <c r="B36" s="103">
        <f>+base!B29</f>
        <v>2401</v>
      </c>
      <c r="C36" s="65" t="str">
        <f>+base!C29</f>
        <v>Cuentas Por Pagar</v>
      </c>
      <c r="D36" s="63">
        <f>+base!D29</f>
        <v>0</v>
      </c>
      <c r="E36" s="63">
        <f>+base!E29</f>
        <v>0</v>
      </c>
      <c r="F36" s="7"/>
      <c r="G36" s="78"/>
      <c r="H36" s="102"/>
    </row>
    <row r="37" spans="2:8" ht="12">
      <c r="B37" s="103">
        <v>2425</v>
      </c>
      <c r="C37" s="65" t="s">
        <v>148</v>
      </c>
      <c r="D37" s="63">
        <f>+base!D28</f>
        <v>0</v>
      </c>
      <c r="E37" s="63">
        <f>+base!E28</f>
        <v>0</v>
      </c>
      <c r="F37" s="7"/>
      <c r="G37" s="78"/>
      <c r="H37" s="102"/>
    </row>
    <row r="38" spans="2:8" ht="12">
      <c r="B38" s="103">
        <f>+base!B30</f>
        <v>2436</v>
      </c>
      <c r="C38" s="65" t="str">
        <f>+base!C30</f>
        <v>Retencion en la Fuente</v>
      </c>
      <c r="D38" s="63">
        <f>+base!D30</f>
        <v>0</v>
      </c>
      <c r="E38" s="63">
        <f>+base!E30</f>
        <v>0</v>
      </c>
      <c r="F38" s="7"/>
      <c r="G38" s="78"/>
      <c r="H38" s="102"/>
    </row>
    <row r="39" spans="2:8" ht="12">
      <c r="B39" s="103">
        <f>+base!B31</f>
        <v>2440</v>
      </c>
      <c r="C39" s="65" t="str">
        <f>+base!C31</f>
        <v>impuestos contribuciones</v>
      </c>
      <c r="D39" s="63">
        <f>+base!D31</f>
        <v>0</v>
      </c>
      <c r="E39" s="63">
        <f>+base!E31</f>
        <v>0</v>
      </c>
      <c r="F39" s="7"/>
      <c r="G39" s="78"/>
      <c r="H39" s="102"/>
    </row>
    <row r="40" spans="2:8" ht="12">
      <c r="B40" s="103">
        <f>+base!B32</f>
        <v>2910</v>
      </c>
      <c r="C40" s="65" t="str">
        <f>+base!C32</f>
        <v>Ingresos Recibidos Por Anticipado</v>
      </c>
      <c r="D40" s="63">
        <f>+base!D32</f>
        <v>0</v>
      </c>
      <c r="E40" s="63">
        <f>+base!E32</f>
        <v>0</v>
      </c>
      <c r="F40" s="7"/>
      <c r="G40" s="78"/>
      <c r="H40" s="102"/>
    </row>
    <row r="41" spans="2:8" ht="12">
      <c r="B41" s="103" t="s">
        <v>36</v>
      </c>
      <c r="C41" s="10" t="s">
        <v>7</v>
      </c>
      <c r="D41" s="30">
        <f>SUM(D36:D40)</f>
        <v>0</v>
      </c>
      <c r="E41" s="30">
        <f>SUM(E36:E40)</f>
        <v>0</v>
      </c>
      <c r="F41" s="7"/>
      <c r="G41" s="78"/>
      <c r="H41" s="102"/>
    </row>
    <row r="42" spans="2:8" ht="12">
      <c r="B42" s="103"/>
      <c r="C42" s="10"/>
      <c r="D42" s="63"/>
      <c r="E42" s="63"/>
      <c r="F42" s="7"/>
      <c r="G42" s="78"/>
      <c r="H42" s="102"/>
    </row>
    <row r="43" spans="2:8" ht="12">
      <c r="B43" s="103"/>
      <c r="C43" s="10" t="s">
        <v>6</v>
      </c>
      <c r="D43" s="63"/>
      <c r="E43" s="63"/>
      <c r="F43" s="7"/>
      <c r="G43" s="78"/>
      <c r="H43" s="102"/>
    </row>
    <row r="44" spans="2:8" ht="12">
      <c r="B44" s="103"/>
      <c r="C44" s="93" t="s">
        <v>80</v>
      </c>
      <c r="D44" s="63">
        <v>0</v>
      </c>
      <c r="E44" s="63">
        <v>0</v>
      </c>
      <c r="F44" s="7"/>
      <c r="G44" s="78"/>
      <c r="H44" s="102"/>
    </row>
    <row r="45" spans="2:8" ht="12">
      <c r="B45" s="103" t="s">
        <v>33</v>
      </c>
      <c r="C45" s="10" t="s">
        <v>79</v>
      </c>
      <c r="D45" s="30">
        <f>+D44</f>
        <v>0</v>
      </c>
      <c r="E45" s="30">
        <f>+E44</f>
        <v>0</v>
      </c>
      <c r="F45" s="7"/>
      <c r="G45" s="78"/>
      <c r="H45" s="102"/>
    </row>
    <row r="46" spans="2:8" ht="12">
      <c r="B46" s="103" t="s">
        <v>38</v>
      </c>
      <c r="C46" s="10" t="s">
        <v>32</v>
      </c>
      <c r="D46" s="26">
        <f>+D41+D45</f>
        <v>0</v>
      </c>
      <c r="E46" s="26">
        <f>+E41+E45</f>
        <v>0</v>
      </c>
      <c r="F46" s="7"/>
      <c r="G46" s="78"/>
      <c r="H46" s="102"/>
    </row>
    <row r="47" spans="2:8" ht="12">
      <c r="B47" s="103"/>
      <c r="C47" s="10"/>
      <c r="D47" s="63"/>
      <c r="E47" s="63"/>
      <c r="F47" s="7"/>
      <c r="G47" s="78"/>
      <c r="H47" s="102"/>
    </row>
    <row r="48" spans="2:8" ht="12">
      <c r="B48" s="103">
        <v>3</v>
      </c>
      <c r="C48" s="10" t="s">
        <v>2</v>
      </c>
      <c r="D48" s="63"/>
      <c r="E48" s="63"/>
      <c r="F48" s="7"/>
      <c r="G48" s="78"/>
      <c r="H48" s="102"/>
    </row>
    <row r="49" spans="2:8" ht="12">
      <c r="B49" s="103">
        <f>+base!B33</f>
        <v>3105</v>
      </c>
      <c r="C49" s="65" t="str">
        <f>+base!C33</f>
        <v>Capital Fiscal</v>
      </c>
      <c r="D49" s="63">
        <f>+base!D33</f>
        <v>188914391</v>
      </c>
      <c r="E49" s="63">
        <f>+base!E33</f>
        <v>-67116708</v>
      </c>
      <c r="F49" s="7"/>
      <c r="G49" s="78"/>
      <c r="H49" s="102"/>
    </row>
    <row r="50" spans="2:8" ht="12">
      <c r="B50" s="103">
        <f>+base!B34</f>
        <v>3110</v>
      </c>
      <c r="C50" s="65" t="str">
        <f>+base!C34</f>
        <v>Resultado del Ejercicio</v>
      </c>
      <c r="D50" s="63">
        <f>+base!D34</f>
        <v>195174825</v>
      </c>
      <c r="E50" s="63">
        <f>+base!E34</f>
        <v>256031099</v>
      </c>
      <c r="F50" s="7"/>
      <c r="G50" s="78"/>
      <c r="H50" s="102"/>
    </row>
    <row r="51" spans="2:8" ht="12">
      <c r="B51" s="103">
        <v>3120</v>
      </c>
      <c r="C51" s="65" t="s">
        <v>139</v>
      </c>
      <c r="D51" s="63">
        <f>+base!D35</f>
        <v>0</v>
      </c>
      <c r="E51" s="63">
        <f>+base!E35</f>
        <v>0</v>
      </c>
      <c r="F51" s="7"/>
      <c r="G51" s="78"/>
      <c r="H51" s="102"/>
    </row>
    <row r="52" spans="2:8" ht="12">
      <c r="B52" s="103" t="s">
        <v>37</v>
      </c>
      <c r="C52" s="84" t="s">
        <v>21</v>
      </c>
      <c r="D52" s="94">
        <f>SUM(D49:D51)</f>
        <v>384089216</v>
      </c>
      <c r="E52" s="94">
        <f>SUM(E49:E51)</f>
        <v>188914391</v>
      </c>
      <c r="F52" s="7"/>
      <c r="G52" s="78"/>
      <c r="H52" s="102"/>
    </row>
    <row r="53" spans="2:8" ht="12">
      <c r="B53" s="104"/>
      <c r="C53" s="85"/>
      <c r="D53" s="86"/>
      <c r="E53" s="87"/>
      <c r="F53" s="7"/>
      <c r="G53" s="78"/>
      <c r="H53" s="102"/>
    </row>
    <row r="54" spans="2:8" ht="12.75" thickBot="1">
      <c r="B54" s="103" t="s">
        <v>81</v>
      </c>
      <c r="C54" s="84" t="s">
        <v>82</v>
      </c>
      <c r="D54" s="88">
        <f>+D46+D52</f>
        <v>384089216</v>
      </c>
      <c r="E54" s="88">
        <f>+E46+E52</f>
        <v>188914391</v>
      </c>
      <c r="F54" s="7"/>
      <c r="G54" s="78"/>
      <c r="H54" s="102"/>
    </row>
    <row r="55" spans="2:8" ht="12.75" thickTop="1">
      <c r="B55" s="101"/>
      <c r="C55" s="7"/>
      <c r="D55" s="32">
        <f>+D32-D54</f>
        <v>0</v>
      </c>
      <c r="E55" s="32">
        <f>+E32-E54</f>
        <v>0</v>
      </c>
      <c r="F55" s="7"/>
      <c r="G55" s="78"/>
      <c r="H55" s="102"/>
    </row>
    <row r="56" spans="2:9" ht="12">
      <c r="B56" s="101"/>
      <c r="C56" s="10" t="s">
        <v>153</v>
      </c>
      <c r="D56" s="32"/>
      <c r="E56" s="32"/>
      <c r="F56" s="7"/>
      <c r="G56" s="10" t="s">
        <v>149</v>
      </c>
      <c r="H56" s="105"/>
      <c r="I56" s="32"/>
    </row>
    <row r="57" spans="2:9" ht="12">
      <c r="B57" s="101"/>
      <c r="C57" s="10" t="s">
        <v>154</v>
      </c>
      <c r="D57" s="32"/>
      <c r="E57" s="32"/>
      <c r="F57" s="7"/>
      <c r="G57" s="10" t="s">
        <v>149</v>
      </c>
      <c r="H57" s="105"/>
      <c r="I57" s="32"/>
    </row>
    <row r="58" spans="2:9" ht="12">
      <c r="B58" s="101"/>
      <c r="C58" s="93" t="s">
        <v>155</v>
      </c>
      <c r="D58" s="32"/>
      <c r="E58" s="32"/>
      <c r="F58" s="7"/>
      <c r="G58" s="93" t="s">
        <v>149</v>
      </c>
      <c r="H58" s="105"/>
      <c r="I58" s="32"/>
    </row>
    <row r="59" spans="2:9" ht="12">
      <c r="B59" s="101"/>
      <c r="C59" s="64" t="s">
        <v>151</v>
      </c>
      <c r="D59" s="32">
        <f>+base!D37</f>
        <v>5587745922</v>
      </c>
      <c r="E59" s="63">
        <f>+base!E37</f>
        <v>5587745922</v>
      </c>
      <c r="F59" s="7"/>
      <c r="G59" s="64" t="s">
        <v>149</v>
      </c>
      <c r="H59" s="105"/>
      <c r="I59" s="32"/>
    </row>
    <row r="60" spans="2:9" ht="12">
      <c r="B60" s="101"/>
      <c r="C60" s="10" t="s">
        <v>156</v>
      </c>
      <c r="D60" s="95">
        <f>+D59</f>
        <v>5587745922</v>
      </c>
      <c r="E60" s="95">
        <f>+E59</f>
        <v>5587745922</v>
      </c>
      <c r="F60" s="7"/>
      <c r="G60" s="10" t="s">
        <v>149</v>
      </c>
      <c r="H60" s="105"/>
      <c r="I60" s="32"/>
    </row>
    <row r="61" spans="2:9" ht="12">
      <c r="B61" s="101"/>
      <c r="C61" s="64"/>
      <c r="D61" s="32"/>
      <c r="E61" s="32"/>
      <c r="F61" s="7"/>
      <c r="G61" s="64"/>
      <c r="H61" s="105"/>
      <c r="I61" s="32"/>
    </row>
    <row r="62" spans="2:9" ht="12">
      <c r="B62" s="101"/>
      <c r="C62" s="10" t="s">
        <v>157</v>
      </c>
      <c r="D62" s="32"/>
      <c r="E62" s="32"/>
      <c r="F62" s="7"/>
      <c r="G62" s="10" t="s">
        <v>149</v>
      </c>
      <c r="H62" s="105"/>
      <c r="I62" s="32"/>
    </row>
    <row r="63" spans="2:9" ht="12">
      <c r="B63" s="101"/>
      <c r="C63" s="64" t="s">
        <v>151</v>
      </c>
      <c r="D63" s="32"/>
      <c r="E63" s="32"/>
      <c r="F63" s="7"/>
      <c r="G63" s="64" t="s">
        <v>149</v>
      </c>
      <c r="H63" s="105"/>
      <c r="I63" s="32"/>
    </row>
    <row r="64" spans="2:9" ht="12">
      <c r="B64" s="101"/>
      <c r="C64" s="64" t="s">
        <v>158</v>
      </c>
      <c r="D64" s="32">
        <f>+base!D36</f>
        <v>-5587745922</v>
      </c>
      <c r="E64" s="63">
        <f>+base!E36</f>
        <v>-5587745922</v>
      </c>
      <c r="F64" s="7"/>
      <c r="G64" s="64" t="s">
        <v>149</v>
      </c>
      <c r="H64" s="105"/>
      <c r="I64" s="32"/>
    </row>
    <row r="65" spans="2:9" ht="12">
      <c r="B65" s="101"/>
      <c r="C65" s="10" t="s">
        <v>159</v>
      </c>
      <c r="D65" s="95">
        <f>+D64</f>
        <v>-5587745922</v>
      </c>
      <c r="E65" s="95">
        <f>+E64</f>
        <v>-5587745922</v>
      </c>
      <c r="F65" s="7"/>
      <c r="G65" s="10" t="s">
        <v>149</v>
      </c>
      <c r="H65" s="105"/>
      <c r="I65" s="32"/>
    </row>
    <row r="66" spans="2:9" ht="12">
      <c r="B66" s="101"/>
      <c r="C66" s="64"/>
      <c r="D66" s="32"/>
      <c r="E66" s="32"/>
      <c r="F66" s="7"/>
      <c r="G66" s="64"/>
      <c r="H66" s="105"/>
      <c r="I66" s="32"/>
    </row>
    <row r="67" spans="2:9" ht="12">
      <c r="B67" s="101"/>
      <c r="C67" s="10" t="s">
        <v>160</v>
      </c>
      <c r="D67" s="32"/>
      <c r="E67" s="32"/>
      <c r="F67" s="7"/>
      <c r="G67" s="10" t="s">
        <v>149</v>
      </c>
      <c r="H67" s="105"/>
      <c r="I67" s="32"/>
    </row>
    <row r="68" spans="2:8" ht="12">
      <c r="B68" s="101"/>
      <c r="C68" s="7"/>
      <c r="D68" s="7"/>
      <c r="E68" s="7"/>
      <c r="F68" s="7"/>
      <c r="G68" s="78"/>
      <c r="H68" s="102"/>
    </row>
    <row r="69" spans="2:8" ht="12">
      <c r="B69" s="101"/>
      <c r="C69" s="91"/>
      <c r="D69" s="32"/>
      <c r="E69" s="32"/>
      <c r="F69" s="7"/>
      <c r="G69" s="78"/>
      <c r="H69" s="102"/>
    </row>
    <row r="70" spans="2:8" ht="12">
      <c r="B70" s="101"/>
      <c r="C70" s="91" t="s">
        <v>178</v>
      </c>
      <c r="D70" s="32" t="s">
        <v>149</v>
      </c>
      <c r="E70" s="32" t="s">
        <v>185</v>
      </c>
      <c r="F70" s="7"/>
      <c r="G70" s="78"/>
      <c r="H70" s="102"/>
    </row>
    <row r="71" spans="2:8" ht="12">
      <c r="B71" s="101"/>
      <c r="C71" s="33" t="s">
        <v>141</v>
      </c>
      <c r="D71" s="7"/>
      <c r="E71" s="32" t="s">
        <v>188</v>
      </c>
      <c r="F71" s="7"/>
      <c r="G71" s="78"/>
      <c r="H71" s="102"/>
    </row>
    <row r="72" spans="2:8" ht="12.75" thickBot="1">
      <c r="B72" s="106"/>
      <c r="C72" s="107"/>
      <c r="D72" s="107"/>
      <c r="E72" s="107"/>
      <c r="F72" s="107"/>
      <c r="G72" s="108"/>
      <c r="H72" s="109"/>
    </row>
    <row r="73" spans="2:6" ht="12.75" thickBot="1">
      <c r="B73" s="81"/>
      <c r="C73" s="7"/>
      <c r="D73" s="7"/>
      <c r="E73" s="7"/>
      <c r="F73" s="7"/>
    </row>
    <row r="74" spans="2:8" ht="12">
      <c r="B74" s="97"/>
      <c r="C74" s="98"/>
      <c r="D74" s="98"/>
      <c r="E74" s="98"/>
      <c r="F74" s="98"/>
      <c r="G74" s="99"/>
      <c r="H74" s="100"/>
    </row>
    <row r="75" spans="2:8" ht="12">
      <c r="B75" s="101"/>
      <c r="C75" s="7"/>
      <c r="D75" s="7"/>
      <c r="E75" s="7"/>
      <c r="F75" s="7"/>
      <c r="G75" s="78"/>
      <c r="H75" s="102"/>
    </row>
    <row r="76" spans="2:8" ht="12.75" customHeight="1">
      <c r="B76" s="185" t="s">
        <v>143</v>
      </c>
      <c r="C76" s="186"/>
      <c r="D76" s="186"/>
      <c r="E76" s="186"/>
      <c r="F76" s="186"/>
      <c r="G76" s="186"/>
      <c r="H76" s="187"/>
    </row>
    <row r="77" spans="2:8" ht="12.75" customHeight="1">
      <c r="B77" s="185" t="s">
        <v>144</v>
      </c>
      <c r="C77" s="186"/>
      <c r="D77" s="186"/>
      <c r="E77" s="186"/>
      <c r="F77" s="186"/>
      <c r="G77" s="186"/>
      <c r="H77" s="187"/>
    </row>
    <row r="78" spans="2:8" ht="12.75" customHeight="1">
      <c r="B78" s="185" t="s">
        <v>166</v>
      </c>
      <c r="C78" s="186"/>
      <c r="D78" s="186"/>
      <c r="E78" s="186"/>
      <c r="F78" s="186"/>
      <c r="G78" s="186"/>
      <c r="H78" s="187"/>
    </row>
    <row r="79" spans="2:8" ht="12.75" customHeight="1">
      <c r="B79" s="182" t="s">
        <v>22</v>
      </c>
      <c r="C79" s="183"/>
      <c r="D79" s="183"/>
      <c r="E79" s="183"/>
      <c r="F79" s="183"/>
      <c r="G79" s="183"/>
      <c r="H79" s="184"/>
    </row>
    <row r="80" spans="2:8" ht="11.25">
      <c r="B80" s="103"/>
      <c r="C80" s="65"/>
      <c r="D80" s="43" t="str">
        <f>+D7</f>
        <v>A 31 de Julio</v>
      </c>
      <c r="E80" s="43" t="str">
        <f>+E7</f>
        <v>A 31 de Diciembre</v>
      </c>
      <c r="F80" s="65"/>
      <c r="G80" s="78"/>
      <c r="H80" s="102"/>
    </row>
    <row r="81" spans="2:8" ht="11.25">
      <c r="B81" s="103"/>
      <c r="C81" s="65"/>
      <c r="D81" s="41">
        <f>+D8</f>
        <v>2013</v>
      </c>
      <c r="E81" s="42">
        <f>+E8</f>
        <v>2012</v>
      </c>
      <c r="F81" s="24"/>
      <c r="G81" s="78"/>
      <c r="H81" s="102"/>
    </row>
    <row r="82" spans="2:8" ht="11.25">
      <c r="B82" s="103">
        <v>4</v>
      </c>
      <c r="C82" s="10" t="s">
        <v>92</v>
      </c>
      <c r="D82" s="63"/>
      <c r="E82" s="63"/>
      <c r="F82" s="65"/>
      <c r="G82" s="78"/>
      <c r="H82" s="102"/>
    </row>
    <row r="83" spans="2:8" ht="11.25">
      <c r="B83" s="103">
        <f>+base!B40</f>
        <v>430507</v>
      </c>
      <c r="C83" s="65" t="str">
        <f>+base!C40</f>
        <v>Servicios Complemetarios Preescolar</v>
      </c>
      <c r="D83" s="63">
        <f>+base!D40</f>
        <v>0</v>
      </c>
      <c r="E83" s="63">
        <f>+base!E40</f>
        <v>0</v>
      </c>
      <c r="F83" s="65"/>
      <c r="G83" s="78"/>
      <c r="H83" s="102"/>
    </row>
    <row r="84" spans="2:8" ht="11.25">
      <c r="B84" s="103">
        <f>+base!B41</f>
        <v>430508</v>
      </c>
      <c r="C84" s="65" t="str">
        <f>+base!C41</f>
        <v>Servicios Complemetarios Primaria</v>
      </c>
      <c r="D84" s="63">
        <f>+base!D41</f>
        <v>0</v>
      </c>
      <c r="E84" s="63">
        <f>+base!E41</f>
        <v>0</v>
      </c>
      <c r="F84" s="65"/>
      <c r="G84" s="78"/>
      <c r="H84" s="102"/>
    </row>
    <row r="85" spans="2:8" ht="11.25">
      <c r="B85" s="103">
        <f>+base!B42</f>
        <v>430509</v>
      </c>
      <c r="C85" s="65" t="str">
        <f>+base!C42</f>
        <v>Servicios Complementarios Secundaria</v>
      </c>
      <c r="D85" s="63">
        <f>+base!D42</f>
        <v>0</v>
      </c>
      <c r="E85" s="63">
        <f>+base!E42</f>
        <v>0</v>
      </c>
      <c r="F85" s="65"/>
      <c r="G85" s="78"/>
      <c r="H85" s="102"/>
    </row>
    <row r="86" spans="2:8" ht="11.25">
      <c r="B86" s="103">
        <f>+base!B43</f>
        <v>430510</v>
      </c>
      <c r="C86" s="65" t="str">
        <f>+base!C43</f>
        <v>Servicios Complementarios Media Academica</v>
      </c>
      <c r="D86" s="63">
        <f>+base!D43</f>
        <v>0</v>
      </c>
      <c r="E86" s="63">
        <f>+base!E43</f>
        <v>0</v>
      </c>
      <c r="F86" s="65"/>
      <c r="G86" s="78"/>
      <c r="H86" s="102"/>
    </row>
    <row r="87" spans="2:8" ht="11.25">
      <c r="B87" s="103">
        <f>+base!B44</f>
        <v>430511</v>
      </c>
      <c r="C87" s="65" t="str">
        <f>+base!C44</f>
        <v>Servicios Complementarios Media Tecnica</v>
      </c>
      <c r="D87" s="63">
        <f>+base!D44</f>
        <v>0</v>
      </c>
      <c r="E87" s="63">
        <f>+base!E44</f>
        <v>0</v>
      </c>
      <c r="F87" s="65"/>
      <c r="G87" s="78"/>
      <c r="H87" s="102"/>
    </row>
    <row r="88" spans="2:8" ht="11.25">
      <c r="B88" s="103">
        <f>+base!B45</f>
        <v>430550</v>
      </c>
      <c r="C88" s="65" t="str">
        <f>+base!C45</f>
        <v>Servicios conexos a la educacion</v>
      </c>
      <c r="D88" s="63">
        <f>+base!D45</f>
        <v>0</v>
      </c>
      <c r="E88" s="63">
        <f>+base!E45</f>
        <v>0</v>
      </c>
      <c r="F88" s="65"/>
      <c r="G88" s="78"/>
      <c r="H88" s="102"/>
    </row>
    <row r="89" spans="2:8" ht="11.25">
      <c r="B89" s="103">
        <f>+base!B47</f>
        <v>440818</v>
      </c>
      <c r="C89" s="65" t="s">
        <v>93</v>
      </c>
      <c r="D89" s="63">
        <f>+base!D47</f>
        <v>371634000</v>
      </c>
      <c r="E89" s="63">
        <f>+base!E47</f>
        <v>0</v>
      </c>
      <c r="F89" s="65"/>
      <c r="G89" s="78"/>
      <c r="H89" s="102"/>
    </row>
    <row r="90" spans="2:8" ht="11.25">
      <c r="B90" s="103" t="s">
        <v>40</v>
      </c>
      <c r="C90" s="10" t="s">
        <v>94</v>
      </c>
      <c r="D90" s="30">
        <f>SUM(D83:D89)</f>
        <v>371634000</v>
      </c>
      <c r="E90" s="30">
        <f>SUM(E83:E89)</f>
        <v>0</v>
      </c>
      <c r="F90" s="65"/>
      <c r="G90" s="78"/>
      <c r="H90" s="102"/>
    </row>
    <row r="91" spans="2:8" ht="11.25">
      <c r="B91" s="103"/>
      <c r="C91" s="10"/>
      <c r="D91" s="26"/>
      <c r="E91" s="26"/>
      <c r="F91" s="65"/>
      <c r="G91" s="78"/>
      <c r="H91" s="102"/>
    </row>
    <row r="92" spans="2:8" ht="11.25">
      <c r="B92" s="103">
        <v>5</v>
      </c>
      <c r="C92" s="10" t="s">
        <v>83</v>
      </c>
      <c r="D92" s="65"/>
      <c r="E92" s="110"/>
      <c r="F92" s="65"/>
      <c r="G92" s="78"/>
      <c r="H92" s="102"/>
    </row>
    <row r="93" spans="2:8" ht="11.25">
      <c r="B93" s="103">
        <v>51</v>
      </c>
      <c r="C93" s="10" t="s">
        <v>20</v>
      </c>
      <c r="D93" s="37"/>
      <c r="E93" s="37"/>
      <c r="F93" s="65"/>
      <c r="G93" s="78"/>
      <c r="H93" s="102"/>
    </row>
    <row r="94" spans="2:8" ht="11.25">
      <c r="B94" s="103">
        <v>5111</v>
      </c>
      <c r="C94" s="10" t="s">
        <v>84</v>
      </c>
      <c r="D94" s="37"/>
      <c r="E94" s="37"/>
      <c r="F94" s="65"/>
      <c r="G94" s="78"/>
      <c r="H94" s="102"/>
    </row>
    <row r="95" spans="2:8" ht="11.25">
      <c r="B95" s="103">
        <v>5111</v>
      </c>
      <c r="C95" s="65" t="s">
        <v>84</v>
      </c>
      <c r="D95" s="37" t="s">
        <v>149</v>
      </c>
      <c r="E95" s="37">
        <f>+base!E51</f>
        <v>0</v>
      </c>
      <c r="F95" s="65"/>
      <c r="G95" s="78"/>
      <c r="H95" s="102"/>
    </row>
    <row r="96" spans="2:8" ht="11.25">
      <c r="B96" s="103">
        <v>5111</v>
      </c>
      <c r="C96" s="65" t="s">
        <v>84</v>
      </c>
      <c r="D96" s="37">
        <v>0</v>
      </c>
      <c r="E96" s="37">
        <v>0</v>
      </c>
      <c r="F96" s="65"/>
      <c r="G96" s="78"/>
      <c r="H96" s="102"/>
    </row>
    <row r="97" spans="2:8" ht="11.25">
      <c r="B97" s="103" t="s">
        <v>180</v>
      </c>
      <c r="C97" s="65" t="s">
        <v>181</v>
      </c>
      <c r="D97" s="37">
        <f>+base!D53</f>
        <v>143359337</v>
      </c>
      <c r="E97" s="37">
        <f>+base!E53</f>
        <v>0</v>
      </c>
      <c r="F97" s="65">
        <v>186000</v>
      </c>
      <c r="G97" s="78"/>
      <c r="H97" s="102"/>
    </row>
    <row r="98" spans="2:8" ht="11.25">
      <c r="B98" s="103">
        <f>+base!B54</f>
        <v>511111</v>
      </c>
      <c r="C98" s="65" t="str">
        <f>+base!C54</f>
        <v>Comisiones, honorarios y servicios</v>
      </c>
      <c r="D98" s="37">
        <f>+base!D54</f>
        <v>21654000</v>
      </c>
      <c r="E98" s="37">
        <f>+base!E54</f>
        <v>0</v>
      </c>
      <c r="F98" s="65"/>
      <c r="G98" s="78"/>
      <c r="H98" s="102"/>
    </row>
    <row r="99" spans="2:8" ht="11.25">
      <c r="B99" s="103">
        <f>+base!B55</f>
        <v>511114</v>
      </c>
      <c r="C99" s="65" t="str">
        <f>+base!C55</f>
        <v>Materiales y suministros</v>
      </c>
      <c r="D99" s="37">
        <f>+base!D55</f>
        <v>16979578</v>
      </c>
      <c r="E99" s="37">
        <f>+base!E55</f>
        <v>0</v>
      </c>
      <c r="F99" s="65"/>
      <c r="G99" s="78"/>
      <c r="H99" s="102"/>
    </row>
    <row r="100" spans="2:8" ht="11.25">
      <c r="B100" s="103">
        <f>+base!B56</f>
        <v>511115</v>
      </c>
      <c r="C100" s="65" t="str">
        <f>+base!C56</f>
        <v>Mantenimiento</v>
      </c>
      <c r="D100" s="37">
        <f>+base!D56</f>
        <v>11517166</v>
      </c>
      <c r="E100" s="37">
        <f>+base!E56</f>
        <v>0</v>
      </c>
      <c r="F100" s="65"/>
      <c r="G100" s="78"/>
      <c r="H100" s="102"/>
    </row>
    <row r="101" spans="2:8" ht="11.25">
      <c r="B101" s="103">
        <f>+base!B57</f>
        <v>511117</v>
      </c>
      <c r="C101" s="65" t="str">
        <f>+base!C57</f>
        <v>Servicios públicos</v>
      </c>
      <c r="D101" s="37">
        <f>+base!D57</f>
        <v>6609688</v>
      </c>
      <c r="E101" s="37">
        <f>+base!E57</f>
        <v>0</v>
      </c>
      <c r="F101" s="65"/>
      <c r="G101" s="78"/>
      <c r="H101" s="102"/>
    </row>
    <row r="102" spans="2:8" ht="11.25">
      <c r="B102" s="103">
        <f>+base!B58</f>
        <v>511118</v>
      </c>
      <c r="C102" s="65" t="str">
        <f>+base!C58</f>
        <v>Arrendamientos</v>
      </c>
      <c r="D102" s="37">
        <f>+base!D58</f>
        <v>5356000</v>
      </c>
      <c r="E102" s="37">
        <f>+base!E58</f>
        <v>0</v>
      </c>
      <c r="F102" s="65"/>
      <c r="G102" s="78"/>
      <c r="H102" s="102"/>
    </row>
    <row r="103" spans="2:8" ht="11.25">
      <c r="B103" s="103">
        <f>+base!B59</f>
        <v>511119</v>
      </c>
      <c r="C103" s="65" t="str">
        <f>+base!C59</f>
        <v>viaticos y gastos</v>
      </c>
      <c r="D103" s="37">
        <f>+base!D59</f>
        <v>0</v>
      </c>
      <c r="E103" s="37">
        <f>+base!E59</f>
        <v>0</v>
      </c>
      <c r="F103" s="65"/>
      <c r="G103" s="78"/>
      <c r="H103" s="102"/>
    </row>
    <row r="104" spans="2:8" ht="11.25">
      <c r="B104" s="103">
        <f>+base!B60</f>
        <v>511121</v>
      </c>
      <c r="C104" s="65" t="str">
        <f>+base!C60</f>
        <v>Impresos, publicaciones, suscripciones y afiliaciones</v>
      </c>
      <c r="D104" s="37">
        <f>+base!D60</f>
        <v>841731</v>
      </c>
      <c r="E104" s="37">
        <f>+base!E60</f>
        <v>0</v>
      </c>
      <c r="F104" s="65"/>
      <c r="G104" s="78"/>
      <c r="H104" s="102"/>
    </row>
    <row r="105" spans="2:8" ht="11.25">
      <c r="B105" s="103">
        <v>511122</v>
      </c>
      <c r="C105" s="65" t="s">
        <v>146</v>
      </c>
      <c r="D105" s="37">
        <f>+base!D61</f>
        <v>498700</v>
      </c>
      <c r="E105" s="37">
        <f>+base!E61</f>
        <v>0</v>
      </c>
      <c r="F105" s="65"/>
      <c r="G105" s="78"/>
      <c r="H105" s="102"/>
    </row>
    <row r="106" spans="2:8" ht="11.25">
      <c r="B106" s="103">
        <f>+base!B62</f>
        <v>511123</v>
      </c>
      <c r="C106" s="65" t="str">
        <f>+base!C62</f>
        <v>Comunicaciones y transporte</v>
      </c>
      <c r="D106" s="37">
        <f>+base!D62</f>
        <v>132908</v>
      </c>
      <c r="E106" s="37">
        <f>+base!E62</f>
        <v>0</v>
      </c>
      <c r="F106" s="65"/>
      <c r="G106" s="78"/>
      <c r="H106" s="102"/>
    </row>
    <row r="107" spans="2:8" ht="11.25">
      <c r="B107" s="103">
        <f>+base!B63</f>
        <v>511125</v>
      </c>
      <c r="C107" s="65" t="str">
        <f>+base!C63</f>
        <v>Seguros generales</v>
      </c>
      <c r="D107" s="37">
        <f>+base!D63</f>
        <v>1869514</v>
      </c>
      <c r="E107" s="37">
        <f>+base!E63</f>
        <v>0</v>
      </c>
      <c r="F107" s="65"/>
      <c r="G107" s="78"/>
      <c r="H107" s="102"/>
    </row>
    <row r="108" spans="2:8" ht="11.25">
      <c r="B108" s="103">
        <f>+base!B64</f>
        <v>511126</v>
      </c>
      <c r="C108" s="65" t="str">
        <f>+base!C64</f>
        <v>Imprevistos</v>
      </c>
      <c r="D108" s="37">
        <f>+base!D64</f>
        <v>0</v>
      </c>
      <c r="E108" s="37">
        <f>+base!E64</f>
        <v>0</v>
      </c>
      <c r="F108" s="65"/>
      <c r="G108" s="78"/>
      <c r="H108" s="102"/>
    </row>
    <row r="109" spans="2:8" ht="11.25">
      <c r="B109" s="103">
        <f>+base!B65</f>
        <v>511128</v>
      </c>
      <c r="C109" s="65" t="str">
        <f>+base!C65</f>
        <v>Capacitacion</v>
      </c>
      <c r="D109" s="37">
        <f>+base!D65</f>
        <v>0</v>
      </c>
      <c r="E109" s="37">
        <f>+base!E65</f>
        <v>0</v>
      </c>
      <c r="F109" s="65"/>
      <c r="G109" s="78"/>
      <c r="H109" s="102"/>
    </row>
    <row r="110" spans="2:8" ht="11.25">
      <c r="B110" s="103">
        <f>+base!B66</f>
        <v>511137</v>
      </c>
      <c r="C110" s="65" t="str">
        <f>+base!C66</f>
        <v>Eventos culturales</v>
      </c>
      <c r="D110" s="37">
        <f>+base!D66</f>
        <v>0</v>
      </c>
      <c r="E110" s="37">
        <f>+base!E66</f>
        <v>0</v>
      </c>
      <c r="F110" s="65"/>
      <c r="G110" s="78"/>
      <c r="H110" s="102"/>
    </row>
    <row r="111" spans="2:8" ht="11.25">
      <c r="B111" s="103">
        <f>+base!B68</f>
        <v>511146</v>
      </c>
      <c r="C111" s="65" t="str">
        <f>+base!C68</f>
        <v>Combustible y lubricantes</v>
      </c>
      <c r="D111" s="37">
        <f>+base!D68</f>
        <v>2557914</v>
      </c>
      <c r="E111" s="37">
        <f>+base!E68</f>
        <v>0</v>
      </c>
      <c r="F111" s="65"/>
      <c r="G111" s="78"/>
      <c r="H111" s="102"/>
    </row>
    <row r="112" spans="2:8" ht="11.25">
      <c r="B112" s="103" t="s">
        <v>85</v>
      </c>
      <c r="C112" s="10" t="s">
        <v>86</v>
      </c>
      <c r="D112" s="111">
        <f>SUM(D95:D111)</f>
        <v>211376536</v>
      </c>
      <c r="E112" s="111">
        <f>SUM(E95:E111)</f>
        <v>0</v>
      </c>
      <c r="F112" s="65"/>
      <c r="G112" s="78"/>
      <c r="H112" s="102"/>
    </row>
    <row r="113" spans="2:8" ht="11.25">
      <c r="B113" s="103" t="s">
        <v>88</v>
      </c>
      <c r="C113" s="10" t="s">
        <v>87</v>
      </c>
      <c r="D113" s="111">
        <f>+D112</f>
        <v>211376536</v>
      </c>
      <c r="E113" s="111">
        <f>+E112</f>
        <v>0</v>
      </c>
      <c r="F113" s="65"/>
      <c r="G113" s="78"/>
      <c r="H113" s="102"/>
    </row>
    <row r="114" spans="2:8" ht="11.25">
      <c r="B114" s="103"/>
      <c r="C114" s="65"/>
      <c r="D114" s="37"/>
      <c r="E114" s="37"/>
      <c r="F114" s="65"/>
      <c r="G114" s="78"/>
      <c r="H114" s="102"/>
    </row>
    <row r="115" spans="2:8" ht="11.25">
      <c r="B115" s="103" t="s">
        <v>41</v>
      </c>
      <c r="C115" s="10" t="s">
        <v>90</v>
      </c>
      <c r="D115" s="68">
        <f>+D90-D113</f>
        <v>160257464</v>
      </c>
      <c r="E115" s="68">
        <f>+E90-E113</f>
        <v>0</v>
      </c>
      <c r="F115" s="65"/>
      <c r="G115" s="78"/>
      <c r="H115" s="102"/>
    </row>
    <row r="116" spans="2:8" ht="11.25">
      <c r="B116" s="103"/>
      <c r="C116" s="65"/>
      <c r="D116" s="65"/>
      <c r="E116" s="112"/>
      <c r="F116" s="65"/>
      <c r="G116" s="78"/>
      <c r="H116" s="102"/>
    </row>
    <row r="117" spans="2:8" ht="11.25">
      <c r="B117" s="103"/>
      <c r="C117" s="10" t="s">
        <v>23</v>
      </c>
      <c r="D117" s="37"/>
      <c r="E117" s="37"/>
      <c r="F117" s="65"/>
      <c r="G117" s="78"/>
      <c r="H117" s="102"/>
    </row>
    <row r="118" spans="2:8" ht="11.25">
      <c r="B118" s="103">
        <v>480522</v>
      </c>
      <c r="C118" s="113" t="s">
        <v>184</v>
      </c>
      <c r="D118" s="37">
        <f>+base!D48</f>
        <v>0</v>
      </c>
      <c r="E118" s="37">
        <f>+base!E48</f>
        <v>0</v>
      </c>
      <c r="F118" s="65"/>
      <c r="G118" s="78"/>
      <c r="H118" s="102"/>
    </row>
    <row r="119" spans="2:8" ht="11.25">
      <c r="B119" s="103">
        <f>+base!B49</f>
        <v>480817</v>
      </c>
      <c r="C119" s="65" t="str">
        <f>+base!C49</f>
        <v>Arrendamientos</v>
      </c>
      <c r="D119" s="37">
        <f>+base!D49</f>
        <v>15518000</v>
      </c>
      <c r="E119" s="37">
        <f>+base!E49</f>
        <v>0</v>
      </c>
      <c r="F119" s="65"/>
      <c r="G119" s="78"/>
      <c r="H119" s="102"/>
    </row>
    <row r="120" spans="2:8" ht="11.25">
      <c r="B120" s="103" t="str">
        <f>+base!B51</f>
        <v>481007</v>
      </c>
      <c r="C120" s="65" t="s">
        <v>170</v>
      </c>
      <c r="D120" s="37">
        <f>+base!D51</f>
        <v>0</v>
      </c>
      <c r="E120" s="37">
        <f>+base!E51</f>
        <v>0</v>
      </c>
      <c r="F120" s="65"/>
      <c r="G120" s="78"/>
      <c r="H120" s="102"/>
    </row>
    <row r="121" spans="1:14" s="66" customFormat="1" ht="12.75">
      <c r="A121" s="36"/>
      <c r="B121" s="114">
        <v>481090</v>
      </c>
      <c r="C121" s="65" t="s">
        <v>62</v>
      </c>
      <c r="D121" s="37">
        <f>+base!D52</f>
        <v>20257300</v>
      </c>
      <c r="E121" s="37">
        <f>+base!E52</f>
        <v>0</v>
      </c>
      <c r="F121" s="115">
        <f>+D121-E121</f>
        <v>20257300</v>
      </c>
      <c r="G121" s="65"/>
      <c r="H121" s="116"/>
      <c r="I121" s="36"/>
      <c r="J121" s="40" t="s">
        <v>149</v>
      </c>
      <c r="K121" s="40" t="s">
        <v>149</v>
      </c>
      <c r="L121" s="40" t="s">
        <v>149</v>
      </c>
      <c r="M121" s="40" t="s">
        <v>149</v>
      </c>
      <c r="N121" s="40" t="s">
        <v>149</v>
      </c>
    </row>
    <row r="122" spans="2:8" ht="11.25">
      <c r="B122" s="103"/>
      <c r="C122" s="10" t="s">
        <v>24</v>
      </c>
      <c r="D122" s="37"/>
      <c r="E122" s="37"/>
      <c r="F122" s="65"/>
      <c r="G122" s="78"/>
      <c r="H122" s="102"/>
    </row>
    <row r="123" spans="2:8" ht="11.25">
      <c r="B123" s="103">
        <f>+base!B69</f>
        <v>511154</v>
      </c>
      <c r="C123" s="10" t="str">
        <f>+base!C69</f>
        <v>Organización de eventos</v>
      </c>
      <c r="D123" s="37">
        <f>+base!D69</f>
        <v>0</v>
      </c>
      <c r="E123" s="37">
        <f>+base!E69</f>
        <v>0</v>
      </c>
      <c r="F123" s="65"/>
      <c r="G123" s="78"/>
      <c r="H123" s="102"/>
    </row>
    <row r="124" spans="2:8" ht="11.25">
      <c r="B124" s="103">
        <f>+base!B70</f>
        <v>511190</v>
      </c>
      <c r="C124" s="117" t="str">
        <f>+base!C70</f>
        <v>Otros Gastos Generales</v>
      </c>
      <c r="D124" s="68">
        <f>+base!D70</f>
        <v>0</v>
      </c>
      <c r="E124" s="68">
        <f>+base!E70</f>
        <v>0</v>
      </c>
      <c r="F124" s="65"/>
      <c r="G124" s="78"/>
      <c r="H124" s="102"/>
    </row>
    <row r="125" spans="2:8" ht="11.25">
      <c r="B125" s="103" t="str">
        <f>+base!B71</f>
        <v>512011</v>
      </c>
      <c r="C125" s="117" t="str">
        <f>+base!C71</f>
        <v>Impuesto sobre vehiculos automotores</v>
      </c>
      <c r="D125" s="63">
        <f>+base!D71</f>
        <v>224000</v>
      </c>
      <c r="E125" s="63">
        <f>+base!E71</f>
        <v>0</v>
      </c>
      <c r="F125" s="65"/>
      <c r="G125" s="78"/>
      <c r="H125" s="102"/>
    </row>
    <row r="126" spans="2:8" ht="11.25">
      <c r="B126" s="103">
        <v>580590</v>
      </c>
      <c r="C126" s="117" t="s">
        <v>140</v>
      </c>
      <c r="D126" s="67">
        <f>+base!D72</f>
        <v>633939</v>
      </c>
      <c r="E126" s="67">
        <f>+base!E72</f>
        <v>0</v>
      </c>
      <c r="F126" s="65"/>
      <c r="G126" s="78"/>
      <c r="H126" s="102"/>
    </row>
    <row r="127" spans="2:8" ht="11.25">
      <c r="B127" s="103"/>
      <c r="C127" s="65"/>
      <c r="D127" s="63"/>
      <c r="E127" s="63"/>
      <c r="F127" s="118"/>
      <c r="G127" s="78"/>
      <c r="H127" s="102"/>
    </row>
    <row r="128" spans="2:8" ht="12" thickBot="1">
      <c r="B128" s="103" t="s">
        <v>42</v>
      </c>
      <c r="C128" s="84" t="s">
        <v>89</v>
      </c>
      <c r="D128" s="90">
        <f>+D115+D120-D124-D125-D123+D119-D126+D121+D118</f>
        <v>195174825</v>
      </c>
      <c r="E128" s="90">
        <f>+E115+E120-E124-E125-E123+E119-E126+E121+E118</f>
        <v>0</v>
      </c>
      <c r="F128" s="65"/>
      <c r="G128" s="78"/>
      <c r="H128" s="102"/>
    </row>
    <row r="129" spans="2:8" ht="12" thickTop="1">
      <c r="B129" s="103"/>
      <c r="C129" s="65"/>
      <c r="D129" s="68"/>
      <c r="E129" s="37"/>
      <c r="F129" s="65"/>
      <c r="G129" s="78"/>
      <c r="H129" s="102"/>
    </row>
    <row r="130" spans="2:8" ht="11.25">
      <c r="B130" s="119"/>
      <c r="C130" s="78"/>
      <c r="D130" s="120"/>
      <c r="E130" s="120"/>
      <c r="F130" s="78"/>
      <c r="G130" s="78"/>
      <c r="H130" s="102"/>
    </row>
    <row r="131" spans="2:8" ht="11.25">
      <c r="B131" s="119"/>
      <c r="C131" s="78"/>
      <c r="D131" s="120"/>
      <c r="E131" s="120"/>
      <c r="F131" s="78"/>
      <c r="G131" s="78"/>
      <c r="H131" s="102"/>
    </row>
    <row r="132" spans="2:8" ht="11.25">
      <c r="B132" s="119"/>
      <c r="C132" s="78"/>
      <c r="D132" s="120"/>
      <c r="E132" s="120"/>
      <c r="F132" s="78"/>
      <c r="G132" s="78"/>
      <c r="H132" s="102"/>
    </row>
    <row r="133" spans="2:8" ht="12">
      <c r="B133" s="119"/>
      <c r="C133" s="91" t="s">
        <v>178</v>
      </c>
      <c r="D133" s="32"/>
      <c r="E133" s="32" t="s">
        <v>185</v>
      </c>
      <c r="F133" s="78"/>
      <c r="G133" s="78"/>
      <c r="H133" s="102"/>
    </row>
    <row r="134" spans="2:8" ht="12.75" thickBot="1">
      <c r="B134" s="121"/>
      <c r="C134" s="122" t="s">
        <v>141</v>
      </c>
      <c r="D134" s="123" t="s">
        <v>149</v>
      </c>
      <c r="E134" s="123" t="s">
        <v>191</v>
      </c>
      <c r="F134" s="108"/>
      <c r="G134" s="108"/>
      <c r="H134" s="109"/>
    </row>
    <row r="135" ht="11.25"/>
    <row r="136" ht="11.25"/>
    <row r="142" ht="11.25">
      <c r="K142" s="62" t="s">
        <v>149</v>
      </c>
    </row>
    <row r="151" ht="12" thickBot="1"/>
    <row r="152" spans="2:9" ht="12">
      <c r="B152" s="97"/>
      <c r="C152" s="98"/>
      <c r="D152" s="98"/>
      <c r="E152" s="98"/>
      <c r="F152" s="98"/>
      <c r="G152" s="99"/>
      <c r="H152" s="99"/>
      <c r="I152" s="100"/>
    </row>
    <row r="153" spans="2:10" ht="12.75" customHeight="1">
      <c r="B153" s="185" t="s">
        <v>177</v>
      </c>
      <c r="C153" s="186"/>
      <c r="D153" s="186"/>
      <c r="E153" s="186"/>
      <c r="F153" s="186"/>
      <c r="G153" s="186"/>
      <c r="H153" s="186"/>
      <c r="I153" s="187"/>
      <c r="J153" s="45"/>
    </row>
    <row r="154" spans="2:9" ht="15.75">
      <c r="B154" s="185" t="s">
        <v>190</v>
      </c>
      <c r="C154" s="186"/>
      <c r="D154" s="186"/>
      <c r="E154" s="186"/>
      <c r="F154" s="186"/>
      <c r="G154" s="186"/>
      <c r="H154" s="186"/>
      <c r="I154" s="187"/>
    </row>
    <row r="155" spans="2:9" ht="12.75" customHeight="1">
      <c r="B155" s="191" t="s">
        <v>166</v>
      </c>
      <c r="C155" s="192"/>
      <c r="D155" s="192"/>
      <c r="E155" s="192"/>
      <c r="F155" s="192"/>
      <c r="G155" s="192"/>
      <c r="H155" s="192"/>
      <c r="I155" s="193"/>
    </row>
    <row r="156" spans="2:9" ht="12">
      <c r="B156" s="103"/>
      <c r="C156" s="7"/>
      <c r="D156" s="7"/>
      <c r="E156" s="7"/>
      <c r="F156" s="7"/>
      <c r="G156" s="78"/>
      <c r="H156" s="78"/>
      <c r="I156" s="102"/>
    </row>
    <row r="157" spans="2:9" ht="12.75" customHeight="1">
      <c r="B157" s="182" t="s">
        <v>96</v>
      </c>
      <c r="C157" s="183"/>
      <c r="D157" s="183"/>
      <c r="E157" s="183"/>
      <c r="F157" s="183"/>
      <c r="G157" s="183"/>
      <c r="H157" s="183"/>
      <c r="I157" s="184"/>
    </row>
    <row r="158" spans="2:10" ht="11.25">
      <c r="B158" s="103"/>
      <c r="C158" s="65"/>
      <c r="D158" s="124" t="str">
        <f>+D80</f>
        <v>A 31 de Julio</v>
      </c>
      <c r="E158" s="63" t="str">
        <f>+E80</f>
        <v>A 31 de Diciembre</v>
      </c>
      <c r="F158" s="65"/>
      <c r="G158" s="65"/>
      <c r="H158" s="65"/>
      <c r="I158" s="116"/>
      <c r="J158" s="36"/>
    </row>
    <row r="159" spans="2:10" ht="11.25">
      <c r="B159" s="103">
        <v>1</v>
      </c>
      <c r="C159" s="10" t="s">
        <v>0</v>
      </c>
      <c r="D159" s="42">
        <f>+D81</f>
        <v>2013</v>
      </c>
      <c r="E159" s="42">
        <f>+E81</f>
        <v>2012</v>
      </c>
      <c r="F159" s="65"/>
      <c r="G159" s="61" t="s">
        <v>97</v>
      </c>
      <c r="H159" s="125"/>
      <c r="I159" s="126" t="s">
        <v>98</v>
      </c>
      <c r="J159" s="36"/>
    </row>
    <row r="160" spans="2:10" ht="11.25">
      <c r="B160" s="103"/>
      <c r="C160" s="10" t="s">
        <v>3</v>
      </c>
      <c r="D160" s="63"/>
      <c r="E160" s="63"/>
      <c r="F160" s="65"/>
      <c r="G160" s="65"/>
      <c r="H160" s="65"/>
      <c r="I160" s="116"/>
      <c r="J160" s="36"/>
    </row>
    <row r="161" spans="2:10" ht="11.25">
      <c r="B161" s="103">
        <f>+B11</f>
        <v>1105</v>
      </c>
      <c r="C161" s="65" t="str">
        <f>+C11</f>
        <v>Caja Menor</v>
      </c>
      <c r="D161" s="63">
        <f>+D11</f>
        <v>1000000</v>
      </c>
      <c r="E161" s="63">
        <f>+E11</f>
        <v>0</v>
      </c>
      <c r="F161" s="65"/>
      <c r="G161" s="63">
        <f>IF(E161-D161&lt;0,0,E161-D161)</f>
        <v>0</v>
      </c>
      <c r="H161" s="63"/>
      <c r="I161" s="127">
        <f>IF(E161-D161&lt;0,D161-E161,0)</f>
        <v>1000000</v>
      </c>
      <c r="J161" s="36"/>
    </row>
    <row r="162" spans="2:10" ht="11.25">
      <c r="B162" s="103">
        <f>+B14</f>
        <v>1110</v>
      </c>
      <c r="C162" s="65" t="str">
        <f>+C14</f>
        <v>Depositos en Instituciones Financieras</v>
      </c>
      <c r="D162" s="63">
        <f>+D14</f>
        <v>283089216</v>
      </c>
      <c r="E162" s="63">
        <f>+E14</f>
        <v>188914391</v>
      </c>
      <c r="F162" s="63" t="e">
        <f>IF(D162-C162&lt;0,0,D162-C162)</f>
        <v>#VALUE!</v>
      </c>
      <c r="G162" s="63">
        <f>IF(E162-D162&lt;0,0,E162-D162)</f>
        <v>0</v>
      </c>
      <c r="H162" s="63"/>
      <c r="I162" s="127">
        <f>IF(E162-D162&lt;0,D162-E162,0)</f>
        <v>94174825</v>
      </c>
      <c r="J162" s="36"/>
    </row>
    <row r="163" spans="2:10" ht="11.25">
      <c r="B163" s="103" t="s">
        <v>179</v>
      </c>
      <c r="C163" s="65" t="s">
        <v>182</v>
      </c>
      <c r="D163" s="63">
        <f>+D12</f>
        <v>100000000</v>
      </c>
      <c r="E163" s="63">
        <f>+E12</f>
        <v>0</v>
      </c>
      <c r="F163" s="63"/>
      <c r="G163" s="63">
        <f>IF(E163-D163&lt;0,0,E163-D163)</f>
        <v>0</v>
      </c>
      <c r="H163" s="63"/>
      <c r="I163" s="127">
        <f>IF(E163-D163&lt;0,D163-E163,0)</f>
        <v>100000000</v>
      </c>
      <c r="J163" s="36"/>
    </row>
    <row r="164" spans="2:10" ht="11.25">
      <c r="B164" s="103">
        <v>1470</v>
      </c>
      <c r="C164" s="65" t="s">
        <v>169</v>
      </c>
      <c r="D164" s="63">
        <f>+D13</f>
        <v>0</v>
      </c>
      <c r="E164" s="63">
        <f>+E13</f>
        <v>0</v>
      </c>
      <c r="F164" s="65"/>
      <c r="G164" s="63">
        <f>IF(E164-D164&lt;0,0,E164-D164)</f>
        <v>0</v>
      </c>
      <c r="H164" s="63">
        <f>+H13</f>
        <v>0</v>
      </c>
      <c r="I164" s="127">
        <f>IF(E164-D164&lt;0,D164-E164,0)</f>
        <v>0</v>
      </c>
      <c r="J164" s="36"/>
    </row>
    <row r="165" spans="2:10" ht="11.25">
      <c r="B165" s="103" t="str">
        <f>+B15</f>
        <v>ACP</v>
      </c>
      <c r="C165" s="10" t="s">
        <v>5</v>
      </c>
      <c r="D165" s="30">
        <f>SUM(D161:D164)</f>
        <v>384089216</v>
      </c>
      <c r="E165" s="30">
        <f>SUM(E161:E164)</f>
        <v>188914391</v>
      </c>
      <c r="F165" s="10"/>
      <c r="G165" s="30">
        <f>SUM(G161:G162)</f>
        <v>0</v>
      </c>
      <c r="H165" s="30">
        <f>SUM(H161:H164)</f>
        <v>0</v>
      </c>
      <c r="I165" s="128">
        <f>SUM(I161:I164)</f>
        <v>195174825</v>
      </c>
      <c r="J165" s="36"/>
    </row>
    <row r="166" spans="2:10" ht="11.25">
      <c r="B166" s="103"/>
      <c r="C166" s="10"/>
      <c r="D166" s="26"/>
      <c r="E166" s="26"/>
      <c r="F166" s="10"/>
      <c r="G166" s="26"/>
      <c r="H166" s="26"/>
      <c r="I166" s="129"/>
      <c r="J166" s="36"/>
    </row>
    <row r="167" spans="2:10" ht="11.25">
      <c r="B167" s="103"/>
      <c r="C167" s="10" t="str">
        <f>+C17</f>
        <v>Propiedad Planta y Equipo</v>
      </c>
      <c r="D167" s="63"/>
      <c r="E167" s="63"/>
      <c r="F167" s="65"/>
      <c r="G167" s="63"/>
      <c r="H167" s="63"/>
      <c r="I167" s="127"/>
      <c r="J167" s="36"/>
    </row>
    <row r="168" spans="2:10" ht="11.25">
      <c r="B168" s="103">
        <v>1605</v>
      </c>
      <c r="C168" s="10" t="s">
        <v>142</v>
      </c>
      <c r="D168" s="63">
        <f aca="true" t="shared" si="0" ref="D168:E175">+D18</f>
        <v>0</v>
      </c>
      <c r="E168" s="63">
        <f t="shared" si="0"/>
        <v>0</v>
      </c>
      <c r="F168" s="65"/>
      <c r="G168" s="63">
        <f aca="true" t="shared" si="1" ref="G168:G175">IF(E168-D168&lt;0,0,E168-D168)</f>
        <v>0</v>
      </c>
      <c r="H168" s="63"/>
      <c r="I168" s="127">
        <f aca="true" t="shared" si="2" ref="I168:I175">IF(E168-D168&lt;0,D168-E168,0)</f>
        <v>0</v>
      </c>
      <c r="J168" s="36"/>
    </row>
    <row r="169" spans="2:10" ht="11.25">
      <c r="B169" s="103">
        <f aca="true" t="shared" si="3" ref="B169:B176">+B19</f>
        <v>1640</v>
      </c>
      <c r="C169" s="65" t="str">
        <f aca="true" t="shared" si="4" ref="C169:C176">+C19</f>
        <v>Edificaciones</v>
      </c>
      <c r="D169" s="63">
        <f t="shared" si="0"/>
        <v>0</v>
      </c>
      <c r="E169" s="63">
        <f t="shared" si="0"/>
        <v>0</v>
      </c>
      <c r="F169" s="65"/>
      <c r="G169" s="63">
        <f t="shared" si="1"/>
        <v>0</v>
      </c>
      <c r="H169" s="63"/>
      <c r="I169" s="127">
        <f t="shared" si="2"/>
        <v>0</v>
      </c>
      <c r="J169" s="36"/>
    </row>
    <row r="170" spans="2:10" ht="11.25">
      <c r="B170" s="103">
        <f t="shared" si="3"/>
        <v>1655</v>
      </c>
      <c r="C170" s="65" t="str">
        <f t="shared" si="4"/>
        <v>Maquinaria y Equipo</v>
      </c>
      <c r="D170" s="63">
        <f t="shared" si="0"/>
        <v>0</v>
      </c>
      <c r="E170" s="63">
        <f t="shared" si="0"/>
        <v>0</v>
      </c>
      <c r="F170" s="65"/>
      <c r="G170" s="63">
        <f t="shared" si="1"/>
        <v>0</v>
      </c>
      <c r="H170" s="63"/>
      <c r="I170" s="127">
        <f t="shared" si="2"/>
        <v>0</v>
      </c>
      <c r="J170" s="36"/>
    </row>
    <row r="171" spans="2:10" ht="11.25">
      <c r="B171" s="103">
        <f t="shared" si="3"/>
        <v>1660</v>
      </c>
      <c r="C171" s="10" t="str">
        <f t="shared" si="4"/>
        <v>Equipo Medico y Cientifico</v>
      </c>
      <c r="D171" s="63">
        <f t="shared" si="0"/>
        <v>0</v>
      </c>
      <c r="E171" s="63">
        <f t="shared" si="0"/>
        <v>0</v>
      </c>
      <c r="F171" s="10"/>
      <c r="G171" s="63">
        <f t="shared" si="1"/>
        <v>0</v>
      </c>
      <c r="H171" s="63"/>
      <c r="I171" s="127">
        <f t="shared" si="2"/>
        <v>0</v>
      </c>
      <c r="J171" s="36"/>
    </row>
    <row r="172" spans="2:10" ht="11.25">
      <c r="B172" s="103">
        <f t="shared" si="3"/>
        <v>1665</v>
      </c>
      <c r="C172" s="10" t="str">
        <f t="shared" si="4"/>
        <v>Muebles y Enseres y Equipo de Oficina</v>
      </c>
      <c r="D172" s="63">
        <f t="shared" si="0"/>
        <v>0</v>
      </c>
      <c r="E172" s="63">
        <f t="shared" si="0"/>
        <v>0</v>
      </c>
      <c r="F172" s="10"/>
      <c r="G172" s="63">
        <f t="shared" si="1"/>
        <v>0</v>
      </c>
      <c r="H172" s="63"/>
      <c r="I172" s="127">
        <f t="shared" si="2"/>
        <v>0</v>
      </c>
      <c r="J172" s="36"/>
    </row>
    <row r="173" spans="2:10" ht="11.25">
      <c r="B173" s="103">
        <f t="shared" si="3"/>
        <v>1670</v>
      </c>
      <c r="C173" s="10" t="str">
        <f t="shared" si="4"/>
        <v>Equipo de Computacion y Comunicación</v>
      </c>
      <c r="D173" s="63">
        <f t="shared" si="0"/>
        <v>0</v>
      </c>
      <c r="E173" s="63">
        <f t="shared" si="0"/>
        <v>0</v>
      </c>
      <c r="F173" s="10"/>
      <c r="G173" s="63">
        <f t="shared" si="1"/>
        <v>0</v>
      </c>
      <c r="H173" s="63"/>
      <c r="I173" s="127">
        <f t="shared" si="2"/>
        <v>0</v>
      </c>
      <c r="J173" s="36"/>
    </row>
    <row r="174" spans="2:10" ht="11.25">
      <c r="B174" s="103">
        <f t="shared" si="3"/>
        <v>1675</v>
      </c>
      <c r="C174" s="10" t="str">
        <f t="shared" si="4"/>
        <v>Equipo transpor</v>
      </c>
      <c r="D174" s="63">
        <f t="shared" si="0"/>
        <v>0</v>
      </c>
      <c r="E174" s="63">
        <f t="shared" si="0"/>
        <v>0</v>
      </c>
      <c r="F174" s="10"/>
      <c r="G174" s="63">
        <f t="shared" si="1"/>
        <v>0</v>
      </c>
      <c r="H174" s="63"/>
      <c r="I174" s="127">
        <f t="shared" si="2"/>
        <v>0</v>
      </c>
      <c r="J174" s="36"/>
    </row>
    <row r="175" spans="2:10" ht="11.25">
      <c r="B175" s="103">
        <f t="shared" si="3"/>
        <v>1680</v>
      </c>
      <c r="C175" s="10" t="str">
        <f t="shared" si="4"/>
        <v>Equipo de Comedor y Cocina</v>
      </c>
      <c r="D175" s="63">
        <f t="shared" si="0"/>
        <v>0</v>
      </c>
      <c r="E175" s="63">
        <f t="shared" si="0"/>
        <v>0</v>
      </c>
      <c r="F175" s="10"/>
      <c r="G175" s="63">
        <f t="shared" si="1"/>
        <v>0</v>
      </c>
      <c r="H175" s="63"/>
      <c r="I175" s="127">
        <f t="shared" si="2"/>
        <v>0</v>
      </c>
      <c r="J175" s="36"/>
    </row>
    <row r="176" spans="2:10" ht="11.25">
      <c r="B176" s="103" t="str">
        <f t="shared" si="3"/>
        <v>ALP</v>
      </c>
      <c r="C176" s="10" t="str">
        <f t="shared" si="4"/>
        <v>Total Propiedad Planta y Equipo</v>
      </c>
      <c r="D176" s="30">
        <f>SUM(D169:D175)</f>
        <v>0</v>
      </c>
      <c r="E176" s="30">
        <f>SUM(E168:E175)</f>
        <v>0</v>
      </c>
      <c r="F176" s="10"/>
      <c r="G176" s="70">
        <f>SUM(G168:G175)</f>
        <v>0</v>
      </c>
      <c r="H176" s="70"/>
      <c r="I176" s="130">
        <f>SUM(I169:I175)</f>
        <v>0</v>
      </c>
      <c r="J176" s="36"/>
    </row>
    <row r="177" spans="2:10" ht="11.25">
      <c r="B177" s="103"/>
      <c r="C177" s="10"/>
      <c r="D177" s="26"/>
      <c r="E177" s="26"/>
      <c r="F177" s="10"/>
      <c r="G177" s="63"/>
      <c r="H177" s="63"/>
      <c r="I177" s="127"/>
      <c r="J177" s="36"/>
    </row>
    <row r="178" spans="2:10" ht="11.25">
      <c r="B178" s="103"/>
      <c r="C178" s="10" t="str">
        <f>+C28</f>
        <v>Otros Activos</v>
      </c>
      <c r="D178" s="26"/>
      <c r="E178" s="26"/>
      <c r="F178" s="10"/>
      <c r="G178" s="63"/>
      <c r="H178" s="63"/>
      <c r="I178" s="127"/>
      <c r="J178" s="36"/>
    </row>
    <row r="179" spans="2:10" ht="11.25">
      <c r="B179" s="103">
        <f>+B29</f>
        <v>1960</v>
      </c>
      <c r="C179" s="10" t="str">
        <f>+C29</f>
        <v>Bienes de Arte y Cultura</v>
      </c>
      <c r="D179" s="26">
        <f>+D29</f>
        <v>0</v>
      </c>
      <c r="E179" s="26">
        <f>+E29</f>
        <v>0</v>
      </c>
      <c r="F179" s="10"/>
      <c r="G179" s="63">
        <f>IF(E179-D179&lt;0,0,E179-D179)</f>
        <v>0</v>
      </c>
      <c r="H179" s="63"/>
      <c r="I179" s="127">
        <f>IF(E179-D179&lt;0,D179-E179,0)</f>
        <v>0</v>
      </c>
      <c r="J179" s="36"/>
    </row>
    <row r="180" spans="2:10" ht="11.25">
      <c r="B180" s="103">
        <f>+B30</f>
        <v>1970</v>
      </c>
      <c r="C180" s="10" t="str">
        <f>+C30</f>
        <v>Intangibles</v>
      </c>
      <c r="D180" s="26">
        <f>+D30</f>
        <v>0</v>
      </c>
      <c r="E180" s="26">
        <f>+E30</f>
        <v>0</v>
      </c>
      <c r="F180" s="10"/>
      <c r="G180" s="63">
        <f>IF(E180-D180&lt;0,0,E180-D180)</f>
        <v>0</v>
      </c>
      <c r="H180" s="63"/>
      <c r="I180" s="127">
        <f>IF(E180-D180&lt;0,D180-E180,0)</f>
        <v>0</v>
      </c>
      <c r="J180" s="36"/>
    </row>
    <row r="181" spans="2:10" ht="11.25">
      <c r="B181" s="103" t="str">
        <f>+B31</f>
        <v>TOA</v>
      </c>
      <c r="C181" s="10" t="str">
        <f>+C31</f>
        <v>Total Otros Activos</v>
      </c>
      <c r="D181" s="30">
        <f>+D179+D180</f>
        <v>0</v>
      </c>
      <c r="E181" s="30">
        <f>+E179+E180</f>
        <v>0</v>
      </c>
      <c r="F181" s="10"/>
      <c r="G181" s="30">
        <f>+G179+G180</f>
        <v>0</v>
      </c>
      <c r="H181" s="30"/>
      <c r="I181" s="128">
        <f>+I179+I180</f>
        <v>0</v>
      </c>
      <c r="J181" s="36"/>
    </row>
    <row r="182" spans="2:10" ht="11.25">
      <c r="B182" s="103"/>
      <c r="C182" s="10"/>
      <c r="D182" s="26"/>
      <c r="E182" s="26"/>
      <c r="F182" s="10"/>
      <c r="G182" s="26"/>
      <c r="H182" s="26"/>
      <c r="I182" s="129"/>
      <c r="J182" s="36"/>
    </row>
    <row r="183" spans="2:10" ht="11.25">
      <c r="B183" s="103">
        <v>2</v>
      </c>
      <c r="C183" s="10" t="s">
        <v>1</v>
      </c>
      <c r="D183" s="63"/>
      <c r="E183" s="63"/>
      <c r="F183" s="65"/>
      <c r="G183" s="63"/>
      <c r="H183" s="63"/>
      <c r="I183" s="131"/>
      <c r="J183" s="36"/>
    </row>
    <row r="184" spans="2:10" ht="11.25">
      <c r="B184" s="103"/>
      <c r="C184" s="10" t="s">
        <v>4</v>
      </c>
      <c r="D184" s="63"/>
      <c r="E184" s="63"/>
      <c r="F184" s="65"/>
      <c r="G184" s="63"/>
      <c r="H184" s="63"/>
      <c r="I184" s="131"/>
      <c r="J184" s="36"/>
    </row>
    <row r="185" spans="2:10" ht="11.25">
      <c r="B185" s="103">
        <f>+B36</f>
        <v>2401</v>
      </c>
      <c r="C185" s="132" t="str">
        <f>+C36</f>
        <v>Cuentas Por Pagar</v>
      </c>
      <c r="D185" s="63">
        <f>+D36</f>
        <v>0</v>
      </c>
      <c r="E185" s="63">
        <f>+E36</f>
        <v>0</v>
      </c>
      <c r="F185" s="65"/>
      <c r="G185" s="63">
        <f>IF(E185-D185&gt;0,0,D185-E185)</f>
        <v>0</v>
      </c>
      <c r="H185" s="63"/>
      <c r="I185" s="127">
        <f>IF(E185-D185&gt;0,E185-D185,0)</f>
        <v>0</v>
      </c>
      <c r="J185" s="36"/>
    </row>
    <row r="186" spans="2:10" ht="11.25">
      <c r="B186" s="103">
        <v>2425</v>
      </c>
      <c r="C186" s="132" t="s">
        <v>148</v>
      </c>
      <c r="D186" s="63">
        <f>+D37</f>
        <v>0</v>
      </c>
      <c r="E186" s="63">
        <f>+E37</f>
        <v>0</v>
      </c>
      <c r="F186" s="65"/>
      <c r="G186" s="63"/>
      <c r="H186" s="63"/>
      <c r="I186" s="127"/>
      <c r="J186" s="36"/>
    </row>
    <row r="187" spans="2:10" ht="11.25">
      <c r="B187" s="103">
        <f aca="true" t="shared" si="5" ref="B187:E189">+B38</f>
        <v>2436</v>
      </c>
      <c r="C187" s="132" t="str">
        <f t="shared" si="5"/>
        <v>Retencion en la Fuente</v>
      </c>
      <c r="D187" s="63">
        <f t="shared" si="5"/>
        <v>0</v>
      </c>
      <c r="E187" s="63">
        <f t="shared" si="5"/>
        <v>0</v>
      </c>
      <c r="F187" s="65"/>
      <c r="G187" s="63">
        <f>IF(E187-D187&gt;0,0,D187-E187)</f>
        <v>0</v>
      </c>
      <c r="H187" s="63"/>
      <c r="I187" s="127">
        <f>IF(E187-D187&gt;0,E187-D187,0)</f>
        <v>0</v>
      </c>
      <c r="J187" s="36"/>
    </row>
    <row r="188" spans="2:10" ht="11.25">
      <c r="B188" s="103">
        <f t="shared" si="5"/>
        <v>2440</v>
      </c>
      <c r="C188" s="132" t="str">
        <f t="shared" si="5"/>
        <v>impuestos contribuciones</v>
      </c>
      <c r="D188" s="63">
        <f t="shared" si="5"/>
        <v>0</v>
      </c>
      <c r="E188" s="63">
        <f t="shared" si="5"/>
        <v>0</v>
      </c>
      <c r="F188" s="65"/>
      <c r="G188" s="63">
        <f>IF(E188-D188&gt;0,0,D188-E188)</f>
        <v>0</v>
      </c>
      <c r="H188" s="63"/>
      <c r="I188" s="127">
        <f>IF(E188-D188&gt;0,E188-D188,0)</f>
        <v>0</v>
      </c>
      <c r="J188" s="36"/>
    </row>
    <row r="189" spans="2:10" ht="11.25">
      <c r="B189" s="103">
        <f t="shared" si="5"/>
        <v>2910</v>
      </c>
      <c r="C189" s="132" t="str">
        <f t="shared" si="5"/>
        <v>Ingresos Recibidos Por Anticipado</v>
      </c>
      <c r="D189" s="63">
        <f t="shared" si="5"/>
        <v>0</v>
      </c>
      <c r="E189" s="63">
        <f t="shared" si="5"/>
        <v>0</v>
      </c>
      <c r="F189" s="65"/>
      <c r="G189" s="63">
        <f>IF(E189-D189&gt;0,0,D189-E189)</f>
        <v>0</v>
      </c>
      <c r="H189" s="63"/>
      <c r="I189" s="127">
        <f>IF(E189-D189&gt;0,E189-D189,0)</f>
        <v>0</v>
      </c>
      <c r="J189" s="36"/>
    </row>
    <row r="190" spans="2:10" ht="11.25">
      <c r="B190" s="103"/>
      <c r="C190" s="10" t="s">
        <v>7</v>
      </c>
      <c r="D190" s="30">
        <f>SUM(D185:D189)</f>
        <v>0</v>
      </c>
      <c r="E190" s="30">
        <f>SUM(E185:E189)</f>
        <v>0</v>
      </c>
      <c r="F190" s="10"/>
      <c r="G190" s="30">
        <f>SUM(G185:G189)</f>
        <v>0</v>
      </c>
      <c r="H190" s="30"/>
      <c r="I190" s="128">
        <f>SUM(I185:I189)</f>
        <v>0</v>
      </c>
      <c r="J190" s="36"/>
    </row>
    <row r="191" spans="2:10" ht="11.25">
      <c r="B191" s="103"/>
      <c r="C191" s="78"/>
      <c r="D191" s="63"/>
      <c r="E191" s="63"/>
      <c r="F191" s="65"/>
      <c r="G191" s="63"/>
      <c r="H191" s="63"/>
      <c r="I191" s="127"/>
      <c r="J191" s="36"/>
    </row>
    <row r="192" spans="2:10" ht="11.25">
      <c r="B192" s="103">
        <v>3</v>
      </c>
      <c r="C192" s="10" t="s">
        <v>2</v>
      </c>
      <c r="D192" s="63"/>
      <c r="E192" s="63"/>
      <c r="F192" s="65"/>
      <c r="G192" s="63"/>
      <c r="H192" s="63"/>
      <c r="I192" s="127"/>
      <c r="J192" s="36"/>
    </row>
    <row r="193" spans="2:10" ht="11.25">
      <c r="B193" s="103">
        <f aca="true" t="shared" si="6" ref="B193:E194">+B49</f>
        <v>3105</v>
      </c>
      <c r="C193" s="65" t="str">
        <f t="shared" si="6"/>
        <v>Capital Fiscal</v>
      </c>
      <c r="D193" s="63">
        <f t="shared" si="6"/>
        <v>188914391</v>
      </c>
      <c r="E193" s="63">
        <f t="shared" si="6"/>
        <v>-67116708</v>
      </c>
      <c r="F193" s="65"/>
      <c r="G193" s="63">
        <f>IF(E193-D193&gt;0,0,D193-E193)</f>
        <v>256031099</v>
      </c>
      <c r="H193" s="63"/>
      <c r="I193" s="127">
        <f>IF(E193-D193&gt;0,E193-D193,0)</f>
        <v>0</v>
      </c>
      <c r="J193" s="36"/>
    </row>
    <row r="194" spans="2:10" ht="11.25">
      <c r="B194" s="103">
        <f t="shared" si="6"/>
        <v>3110</v>
      </c>
      <c r="C194" s="65" t="str">
        <f t="shared" si="6"/>
        <v>Resultado del Ejercicio</v>
      </c>
      <c r="D194" s="63">
        <f t="shared" si="6"/>
        <v>195174825</v>
      </c>
      <c r="E194" s="63">
        <f t="shared" si="6"/>
        <v>256031099</v>
      </c>
      <c r="F194" s="65"/>
      <c r="G194" s="63">
        <f>IF(E194-D194&gt;0,0,D194-E194)</f>
        <v>0</v>
      </c>
      <c r="H194" s="63"/>
      <c r="I194" s="127">
        <f>IF(E194-D194&gt;0,E194-D194,0)</f>
        <v>60856274</v>
      </c>
      <c r="J194" s="36"/>
    </row>
    <row r="195" spans="2:10" ht="11.25">
      <c r="B195" s="103">
        <v>3120</v>
      </c>
      <c r="C195" s="65" t="s">
        <v>139</v>
      </c>
      <c r="D195" s="71">
        <f>+D51</f>
        <v>0</v>
      </c>
      <c r="E195" s="71">
        <f>+E51</f>
        <v>0</v>
      </c>
      <c r="F195" s="65"/>
      <c r="G195" s="63">
        <f>IF(E195-D195&gt;0,0,D195-E195)</f>
        <v>0</v>
      </c>
      <c r="H195" s="63"/>
      <c r="I195" s="127">
        <f>IF(E195-D195&gt;0,E195-D195,0)</f>
        <v>0</v>
      </c>
      <c r="J195" s="36" t="s">
        <v>192</v>
      </c>
    </row>
    <row r="196" spans="2:10" ht="11.25">
      <c r="B196" s="103" t="str">
        <f>+B52</f>
        <v>TPT</v>
      </c>
      <c r="C196" s="10" t="str">
        <f>+C52</f>
        <v>Total Patrimonio</v>
      </c>
      <c r="D196" s="70">
        <f>+D193+D194+D195</f>
        <v>384089216</v>
      </c>
      <c r="E196" s="70">
        <f>+E193+E194+E195</f>
        <v>188914391</v>
      </c>
      <c r="F196" s="65"/>
      <c r="G196" s="70">
        <f>+G193+G194+G195</f>
        <v>256031099</v>
      </c>
      <c r="H196" s="70"/>
      <c r="I196" s="130">
        <f>+I193+I194+I195</f>
        <v>60856274</v>
      </c>
      <c r="J196" s="36"/>
    </row>
    <row r="197" spans="2:10" ht="11.25">
      <c r="B197" s="103"/>
      <c r="C197" s="65"/>
      <c r="D197" s="63"/>
      <c r="E197" s="63"/>
      <c r="F197" s="65"/>
      <c r="G197" s="63"/>
      <c r="H197" s="63"/>
      <c r="I197" s="127"/>
      <c r="J197" s="36"/>
    </row>
    <row r="198" spans="2:10" ht="11.25">
      <c r="B198" s="103"/>
      <c r="C198" s="65"/>
      <c r="D198" s="63"/>
      <c r="E198" s="63"/>
      <c r="F198" s="65"/>
      <c r="G198" s="63"/>
      <c r="H198" s="63"/>
      <c r="I198" s="127"/>
      <c r="J198" s="36"/>
    </row>
    <row r="199" spans="1:10" ht="11.25">
      <c r="A199" s="65"/>
      <c r="B199" s="103"/>
      <c r="C199" s="65"/>
      <c r="D199" s="26"/>
      <c r="E199" s="26"/>
      <c r="F199" s="10"/>
      <c r="G199" s="26"/>
      <c r="H199" s="26"/>
      <c r="I199" s="129"/>
      <c r="J199" s="65"/>
    </row>
    <row r="200" spans="1:10" ht="11.25">
      <c r="A200" s="65"/>
      <c r="B200" s="103"/>
      <c r="C200" s="65"/>
      <c r="D200" s="26"/>
      <c r="E200" s="26"/>
      <c r="F200" s="10"/>
      <c r="G200" s="26"/>
      <c r="H200" s="26"/>
      <c r="I200" s="129"/>
      <c r="J200" s="65"/>
    </row>
    <row r="201" spans="2:10" ht="11.25">
      <c r="B201" s="119"/>
      <c r="C201" s="84" t="s">
        <v>99</v>
      </c>
      <c r="D201" s="133"/>
      <c r="E201" s="133"/>
      <c r="F201" s="84"/>
      <c r="G201" s="94">
        <f>G165+G176+G181+G190+G196</f>
        <v>256031099</v>
      </c>
      <c r="H201" s="134"/>
      <c r="I201" s="135">
        <f>+I165+I176+I181+I190+I196</f>
        <v>256031099</v>
      </c>
      <c r="J201" s="36"/>
    </row>
    <row r="202" spans="2:10" ht="11.25">
      <c r="B202" s="103"/>
      <c r="C202" s="65"/>
      <c r="D202" s="63"/>
      <c r="E202" s="63"/>
      <c r="F202" s="65"/>
      <c r="G202" s="65"/>
      <c r="H202" s="65"/>
      <c r="I202" s="116"/>
      <c r="J202" s="36"/>
    </row>
    <row r="203" spans="2:10" ht="11.25">
      <c r="B203" s="103"/>
      <c r="C203" s="65"/>
      <c r="D203" s="63"/>
      <c r="E203" s="63"/>
      <c r="F203" s="65"/>
      <c r="G203" s="65"/>
      <c r="H203" s="65"/>
      <c r="I203" s="136"/>
      <c r="J203" s="35"/>
    </row>
    <row r="204" spans="2:10" ht="11.25">
      <c r="B204" s="103"/>
      <c r="C204" s="65"/>
      <c r="D204" s="63"/>
      <c r="E204" s="63"/>
      <c r="F204" s="65"/>
      <c r="G204" s="65"/>
      <c r="H204" s="65"/>
      <c r="I204" s="136"/>
      <c r="J204" s="35"/>
    </row>
    <row r="205" spans="2:10" ht="11.25">
      <c r="B205" s="103"/>
      <c r="C205" s="65"/>
      <c r="D205" s="63"/>
      <c r="E205" s="63"/>
      <c r="F205" s="65"/>
      <c r="G205" s="65"/>
      <c r="H205" s="65"/>
      <c r="I205" s="136"/>
      <c r="J205" s="35"/>
    </row>
    <row r="206" spans="2:10" ht="12">
      <c r="B206" s="103"/>
      <c r="C206" s="91" t="s">
        <v>178</v>
      </c>
      <c r="D206" s="32"/>
      <c r="E206" s="32" t="str">
        <f>+E133</f>
        <v>ALBA LUCIA TOTENA R.</v>
      </c>
      <c r="F206" s="65"/>
      <c r="G206" s="65"/>
      <c r="H206" s="65"/>
      <c r="I206" s="136"/>
      <c r="J206" s="35"/>
    </row>
    <row r="207" spans="2:10" ht="12">
      <c r="B207" s="103"/>
      <c r="C207" s="33" t="s">
        <v>141</v>
      </c>
      <c r="D207" s="32" t="s">
        <v>149</v>
      </c>
      <c r="E207" s="32" t="str">
        <f>+E134</f>
        <v>Contadora</v>
      </c>
      <c r="F207" s="65"/>
      <c r="G207" s="65"/>
      <c r="H207" s="65"/>
      <c r="I207" s="136"/>
      <c r="J207" s="35"/>
    </row>
    <row r="208" spans="2:10" ht="12" thickBot="1">
      <c r="B208" s="137"/>
      <c r="C208" s="138"/>
      <c r="D208" s="139"/>
      <c r="E208" s="139"/>
      <c r="F208" s="138"/>
      <c r="G208" s="138"/>
      <c r="H208" s="138"/>
      <c r="I208" s="140"/>
      <c r="J208" s="35"/>
    </row>
    <row r="209" spans="2:10" ht="11.25">
      <c r="B209" s="82"/>
      <c r="C209" s="36"/>
      <c r="D209" s="34"/>
      <c r="E209" s="34"/>
      <c r="F209" s="36"/>
      <c r="G209" s="36"/>
      <c r="H209" s="36"/>
      <c r="I209" s="35"/>
      <c r="J209" s="35"/>
    </row>
    <row r="210" spans="2:10" ht="11.25">
      <c r="B210" s="82"/>
      <c r="C210" s="36"/>
      <c r="D210" s="34"/>
      <c r="E210" s="34"/>
      <c r="F210" s="36"/>
      <c r="G210" s="36"/>
      <c r="H210" s="36"/>
      <c r="I210" s="35"/>
      <c r="J210" s="35"/>
    </row>
    <row r="211" spans="2:10" ht="11.25">
      <c r="B211" s="82"/>
      <c r="C211" s="36"/>
      <c r="D211" s="34"/>
      <c r="E211" s="34"/>
      <c r="F211" s="36"/>
      <c r="G211" s="36"/>
      <c r="H211" s="36"/>
      <c r="I211" s="35"/>
      <c r="J211" s="35"/>
    </row>
    <row r="212" spans="2:10" ht="11.25">
      <c r="B212" s="82"/>
      <c r="C212" s="36"/>
      <c r="D212" s="34"/>
      <c r="E212" s="34"/>
      <c r="F212" s="36"/>
      <c r="G212" s="36"/>
      <c r="H212" s="36"/>
      <c r="I212" s="35"/>
      <c r="J212" s="35"/>
    </row>
    <row r="213" spans="2:10" ht="11.25">
      <c r="B213" s="82"/>
      <c r="C213" s="36"/>
      <c r="D213" s="34"/>
      <c r="E213" s="34"/>
      <c r="F213" s="36"/>
      <c r="G213" s="36"/>
      <c r="H213" s="36"/>
      <c r="I213" s="35"/>
      <c r="J213" s="35"/>
    </row>
    <row r="214" spans="2:10" ht="11.25">
      <c r="B214" s="82"/>
      <c r="C214" s="36"/>
      <c r="D214" s="34"/>
      <c r="E214" s="34"/>
      <c r="F214" s="36"/>
      <c r="G214" s="36"/>
      <c r="H214" s="36"/>
      <c r="I214" s="35"/>
      <c r="J214" s="35"/>
    </row>
    <row r="215" spans="2:10" ht="11.25">
      <c r="B215" s="82"/>
      <c r="C215" s="36"/>
      <c r="D215" s="34"/>
      <c r="E215" s="34"/>
      <c r="F215" s="36"/>
      <c r="G215" s="36"/>
      <c r="H215" s="36"/>
      <c r="I215" s="35"/>
      <c r="J215" s="35"/>
    </row>
    <row r="216" spans="2:10" ht="11.25">
      <c r="B216" s="82"/>
      <c r="C216" s="36"/>
      <c r="D216" s="34"/>
      <c r="E216" s="34"/>
      <c r="F216" s="36"/>
      <c r="G216" s="36"/>
      <c r="H216" s="36"/>
      <c r="I216" s="35"/>
      <c r="J216" s="35"/>
    </row>
    <row r="217" spans="2:10" ht="11.25">
      <c r="B217" s="82"/>
      <c r="C217" s="36"/>
      <c r="D217" s="34"/>
      <c r="E217" s="34"/>
      <c r="F217" s="36"/>
      <c r="G217" s="36"/>
      <c r="H217" s="36"/>
      <c r="I217" s="35"/>
      <c r="J217" s="35"/>
    </row>
    <row r="218" spans="2:10" ht="11.25">
      <c r="B218" s="82"/>
      <c r="C218" s="36"/>
      <c r="D218" s="34"/>
      <c r="E218" s="34"/>
      <c r="F218" s="36"/>
      <c r="G218" s="36"/>
      <c r="H218" s="36"/>
      <c r="I218" s="35"/>
      <c r="J218" s="35"/>
    </row>
    <row r="219" spans="2:10" ht="11.25">
      <c r="B219" s="82"/>
      <c r="C219" s="36"/>
      <c r="D219" s="34"/>
      <c r="E219" s="34"/>
      <c r="F219" s="36"/>
      <c r="G219" s="36"/>
      <c r="H219" s="36"/>
      <c r="I219" s="35"/>
      <c r="J219" s="35"/>
    </row>
    <row r="220" spans="2:10" ht="11.25">
      <c r="B220" s="82"/>
      <c r="C220" s="36"/>
      <c r="D220" s="34"/>
      <c r="E220" s="34"/>
      <c r="F220" s="36"/>
      <c r="G220" s="36"/>
      <c r="H220" s="36"/>
      <c r="I220" s="35"/>
      <c r="J220" s="35"/>
    </row>
    <row r="221" spans="2:10" ht="11.25">
      <c r="B221" s="82"/>
      <c r="C221" s="36"/>
      <c r="D221" s="34"/>
      <c r="E221" s="34"/>
      <c r="F221" s="36"/>
      <c r="G221" s="36"/>
      <c r="H221" s="36"/>
      <c r="I221" s="35"/>
      <c r="J221" s="35"/>
    </row>
    <row r="222" spans="2:10" ht="11.25">
      <c r="B222" s="82"/>
      <c r="C222" s="36"/>
      <c r="D222" s="34"/>
      <c r="E222" s="34"/>
      <c r="F222" s="36"/>
      <c r="G222" s="36"/>
      <c r="H222" s="36"/>
      <c r="I222" s="35"/>
      <c r="J222" s="35"/>
    </row>
    <row r="223" spans="2:10" ht="11.25">
      <c r="B223" s="82"/>
      <c r="C223" s="36"/>
      <c r="D223" s="34"/>
      <c r="E223" s="34"/>
      <c r="F223" s="36"/>
      <c r="G223" s="36"/>
      <c r="H223" s="36"/>
      <c r="I223" s="35"/>
      <c r="J223" s="35"/>
    </row>
    <row r="224" spans="2:10" ht="11.25">
      <c r="B224" s="82"/>
      <c r="C224" s="36"/>
      <c r="D224" s="34"/>
      <c r="E224" s="34"/>
      <c r="F224" s="36"/>
      <c r="G224" s="36"/>
      <c r="H224" s="36"/>
      <c r="I224" s="35"/>
      <c r="J224" s="35"/>
    </row>
    <row r="225" spans="2:10" ht="11.25">
      <c r="B225" s="82"/>
      <c r="C225" s="36"/>
      <c r="D225" s="34"/>
      <c r="E225" s="34"/>
      <c r="F225" s="36"/>
      <c r="G225" s="36"/>
      <c r="H225" s="36"/>
      <c r="I225" s="35"/>
      <c r="J225" s="35"/>
    </row>
    <row r="226" spans="2:10" ht="11.25">
      <c r="B226" s="82"/>
      <c r="C226" s="36"/>
      <c r="D226" s="34"/>
      <c r="E226" s="34"/>
      <c r="F226" s="36"/>
      <c r="G226" s="36"/>
      <c r="H226" s="36"/>
      <c r="I226" s="35"/>
      <c r="J226" s="35"/>
    </row>
    <row r="227" spans="2:10" ht="11.25">
      <c r="B227" s="82"/>
      <c r="C227" s="36"/>
      <c r="D227" s="34"/>
      <c r="E227" s="34"/>
      <c r="F227" s="36"/>
      <c r="G227" s="36"/>
      <c r="H227" s="36"/>
      <c r="I227" s="35"/>
      <c r="J227" s="35"/>
    </row>
    <row r="228" spans="2:10" ht="11.25">
      <c r="B228" s="82"/>
      <c r="C228" s="36"/>
      <c r="D228" s="34"/>
      <c r="E228" s="34"/>
      <c r="F228" s="36"/>
      <c r="G228" s="36"/>
      <c r="H228" s="36"/>
      <c r="I228" s="35"/>
      <c r="J228" s="35"/>
    </row>
    <row r="229" spans="2:10" ht="12" thickBot="1">
      <c r="B229" s="82"/>
      <c r="C229" s="36"/>
      <c r="D229" s="34"/>
      <c r="E229" s="34"/>
      <c r="F229" s="36"/>
      <c r="G229" s="36"/>
      <c r="H229" s="36"/>
      <c r="I229" s="35"/>
      <c r="J229" s="35"/>
    </row>
    <row r="230" spans="2:10" ht="11.25">
      <c r="B230" s="141"/>
      <c r="C230" s="142"/>
      <c r="D230" s="143"/>
      <c r="E230" s="143"/>
      <c r="F230" s="142"/>
      <c r="G230" s="142"/>
      <c r="H230" s="142"/>
      <c r="I230" s="144"/>
      <c r="J230" s="35"/>
    </row>
    <row r="231" spans="2:10" ht="11.25">
      <c r="B231" s="103"/>
      <c r="C231" s="65"/>
      <c r="D231" s="63"/>
      <c r="E231" s="63"/>
      <c r="F231" s="65"/>
      <c r="G231" s="65"/>
      <c r="H231" s="65"/>
      <c r="I231" s="136"/>
      <c r="J231" s="35"/>
    </row>
    <row r="232" spans="2:9" ht="12">
      <c r="B232" s="103"/>
      <c r="C232" s="7"/>
      <c r="D232" s="7"/>
      <c r="E232" s="7"/>
      <c r="F232" s="7"/>
      <c r="G232" s="78"/>
      <c r="H232" s="78"/>
      <c r="I232" s="102"/>
    </row>
    <row r="233" spans="2:10" ht="15.75">
      <c r="B233" s="145" t="s">
        <v>176</v>
      </c>
      <c r="C233" s="96"/>
      <c r="D233" s="96"/>
      <c r="E233" s="96"/>
      <c r="F233" s="96"/>
      <c r="G233" s="96"/>
      <c r="H233" s="96"/>
      <c r="I233" s="146"/>
      <c r="J233" s="45"/>
    </row>
    <row r="234" spans="2:9" ht="15.75">
      <c r="B234" s="194" t="s">
        <v>190</v>
      </c>
      <c r="C234" s="195"/>
      <c r="D234" s="195"/>
      <c r="E234" s="195"/>
      <c r="F234" s="195"/>
      <c r="G234" s="195"/>
      <c r="H234" s="195"/>
      <c r="I234" s="196"/>
    </row>
    <row r="235" spans="2:9" ht="12.75" customHeight="1">
      <c r="B235" s="191" t="s">
        <v>166</v>
      </c>
      <c r="C235" s="192"/>
      <c r="D235" s="192"/>
      <c r="E235" s="192"/>
      <c r="F235" s="192"/>
      <c r="G235" s="192"/>
      <c r="H235" s="192"/>
      <c r="I235" s="193"/>
    </row>
    <row r="236" spans="2:9" ht="12.75" customHeight="1">
      <c r="B236" s="182" t="s">
        <v>100</v>
      </c>
      <c r="C236" s="183"/>
      <c r="D236" s="183"/>
      <c r="E236" s="183"/>
      <c r="F236" s="183"/>
      <c r="G236" s="183"/>
      <c r="H236" s="183"/>
      <c r="I236" s="184"/>
    </row>
    <row r="237" spans="2:10" ht="11.25">
      <c r="B237" s="103"/>
      <c r="C237" s="65"/>
      <c r="D237" s="63"/>
      <c r="E237" s="147" t="s">
        <v>149</v>
      </c>
      <c r="F237" s="65"/>
      <c r="G237" s="65"/>
      <c r="H237" s="65"/>
      <c r="I237" s="136"/>
      <c r="J237" s="35"/>
    </row>
    <row r="238" spans="2:10" ht="11.25">
      <c r="B238" s="103"/>
      <c r="C238" s="65"/>
      <c r="D238" s="63"/>
      <c r="E238" s="63"/>
      <c r="F238" s="65"/>
      <c r="G238" s="65"/>
      <c r="H238" s="65"/>
      <c r="I238" s="136"/>
      <c r="J238" s="35"/>
    </row>
    <row r="239" spans="2:10" ht="11.25">
      <c r="B239" s="103"/>
      <c r="C239" s="148" t="s">
        <v>101</v>
      </c>
      <c r="D239" s="42">
        <f>+D159</f>
        <v>2013</v>
      </c>
      <c r="E239" s="42">
        <f>+E159</f>
        <v>2012</v>
      </c>
      <c r="F239" s="65"/>
      <c r="G239" s="65"/>
      <c r="H239" s="65"/>
      <c r="I239" s="136"/>
      <c r="J239" s="35"/>
    </row>
    <row r="240" spans="2:10" ht="11.25">
      <c r="B240" s="103"/>
      <c r="C240" s="65"/>
      <c r="D240" s="43" t="str">
        <f>+D158</f>
        <v>A 31 de Julio</v>
      </c>
      <c r="E240" s="43" t="str">
        <f>+E158</f>
        <v>A 31 de Diciembre</v>
      </c>
      <c r="F240" s="65"/>
      <c r="G240" s="61" t="s">
        <v>126</v>
      </c>
      <c r="H240" s="72"/>
      <c r="I240" s="126" t="s">
        <v>127</v>
      </c>
      <c r="J240" s="72"/>
    </row>
    <row r="241" spans="2:10" ht="11.25">
      <c r="B241" s="103"/>
      <c r="C241" s="65"/>
      <c r="D241" s="63"/>
      <c r="E241" s="63"/>
      <c r="F241" s="65"/>
      <c r="G241" s="65"/>
      <c r="H241" s="65"/>
      <c r="I241" s="116"/>
      <c r="J241" s="36"/>
    </row>
    <row r="242" spans="2:10" ht="11.25">
      <c r="B242" s="103">
        <f aca="true" t="shared" si="7" ref="B242:C244">+B192</f>
        <v>3</v>
      </c>
      <c r="C242" s="65" t="str">
        <f t="shared" si="7"/>
        <v>Patrimonio</v>
      </c>
      <c r="D242" s="63"/>
      <c r="E242" s="63"/>
      <c r="F242" s="65"/>
      <c r="G242" s="37"/>
      <c r="H242" s="37"/>
      <c r="I242" s="136"/>
      <c r="J242" s="35"/>
    </row>
    <row r="243" spans="2:9" ht="11.25">
      <c r="B243" s="103">
        <f t="shared" si="7"/>
        <v>3105</v>
      </c>
      <c r="C243" s="65" t="str">
        <f t="shared" si="7"/>
        <v>Capital Fiscal</v>
      </c>
      <c r="D243" s="63">
        <f>+D193</f>
        <v>188914391</v>
      </c>
      <c r="E243" s="63">
        <f>+E193</f>
        <v>-67116708</v>
      </c>
      <c r="F243" s="65"/>
      <c r="G243" s="63">
        <f>IF(E243-D243&gt;0,0,D243-E243)</f>
        <v>256031099</v>
      </c>
      <c r="H243" s="63"/>
      <c r="I243" s="127">
        <f>IF(E243-D243&gt;0,E243-D243,0)</f>
        <v>0</v>
      </c>
    </row>
    <row r="244" spans="2:9" ht="11.25">
      <c r="B244" s="103">
        <f t="shared" si="7"/>
        <v>3110</v>
      </c>
      <c r="C244" s="65" t="str">
        <f t="shared" si="7"/>
        <v>Resultado del Ejercicio</v>
      </c>
      <c r="D244" s="63">
        <f>+D194</f>
        <v>195174825</v>
      </c>
      <c r="E244" s="63">
        <f>+E194</f>
        <v>256031099</v>
      </c>
      <c r="F244" s="65"/>
      <c r="G244" s="63">
        <f>IF(E244-D244&gt;0,0,D244-E244)</f>
        <v>0</v>
      </c>
      <c r="H244" s="63"/>
      <c r="I244" s="127">
        <f>IF(E244-D244&gt;0,E244-D244,0)</f>
        <v>60856274</v>
      </c>
    </row>
    <row r="245" spans="2:9" ht="11.25">
      <c r="B245" s="103">
        <v>3120</v>
      </c>
      <c r="C245" s="65" t="s">
        <v>139</v>
      </c>
      <c r="D245" s="63">
        <f>+D51</f>
        <v>0</v>
      </c>
      <c r="E245" s="63">
        <f>+E51</f>
        <v>0</v>
      </c>
      <c r="F245" s="65"/>
      <c r="G245" s="63">
        <f>IF(E245-D245&gt;0,0,D245-E245)</f>
        <v>0</v>
      </c>
      <c r="H245" s="63"/>
      <c r="I245" s="127">
        <f>IF(E245-D245&gt;0,E245-D245,0)</f>
        <v>0</v>
      </c>
    </row>
    <row r="246" spans="2:9" ht="11.25">
      <c r="B246" s="103" t="s">
        <v>102</v>
      </c>
      <c r="C246" s="148" t="s">
        <v>103</v>
      </c>
      <c r="D246" s="70">
        <f>SUM(D242:D245)</f>
        <v>384089216</v>
      </c>
      <c r="E246" s="70">
        <f>SUM(E242:E245)</f>
        <v>188914391</v>
      </c>
      <c r="F246" s="111"/>
      <c r="G246" s="111">
        <f>SUM(G242:G245)</f>
        <v>256031099</v>
      </c>
      <c r="H246" s="111"/>
      <c r="I246" s="149">
        <f>SUM(I242:I245)</f>
        <v>60856274</v>
      </c>
    </row>
    <row r="247" spans="2:10" ht="11.25">
      <c r="B247" s="103"/>
      <c r="C247" s="148"/>
      <c r="D247" s="63"/>
      <c r="E247" s="63"/>
      <c r="F247" s="37"/>
      <c r="G247" s="37"/>
      <c r="H247" s="37"/>
      <c r="I247" s="136"/>
      <c r="J247" s="37"/>
    </row>
    <row r="248" spans="2:10" ht="11.25">
      <c r="B248" s="103"/>
      <c r="C248" s="65" t="s">
        <v>128</v>
      </c>
      <c r="D248" s="63"/>
      <c r="E248" s="63"/>
      <c r="F248" s="65"/>
      <c r="G248" s="63">
        <f>IF(G246-I246&gt;0,G246-I246,0)</f>
        <v>195174825</v>
      </c>
      <c r="H248" s="65"/>
      <c r="I248" s="127">
        <f>IF(G246-I246&lt;0,I246-G246,0)</f>
        <v>0</v>
      </c>
      <c r="J248" s="36"/>
    </row>
    <row r="249" spans="2:10" ht="11.25">
      <c r="B249" s="103"/>
      <c r="C249" s="65"/>
      <c r="D249" s="63"/>
      <c r="E249" s="63"/>
      <c r="F249" s="65"/>
      <c r="G249" s="63"/>
      <c r="H249" s="65"/>
      <c r="I249" s="127"/>
      <c r="J249" s="36"/>
    </row>
    <row r="250" spans="2:10" ht="11.25">
      <c r="B250" s="103"/>
      <c r="C250" s="65"/>
      <c r="D250" s="65"/>
      <c r="E250" s="37"/>
      <c r="F250" s="65"/>
      <c r="G250" s="65"/>
      <c r="H250" s="65"/>
      <c r="I250" s="127"/>
      <c r="J250" s="36"/>
    </row>
    <row r="251" spans="2:10" ht="11.25">
      <c r="B251" s="103"/>
      <c r="C251" s="65"/>
      <c r="D251" s="65"/>
      <c r="E251" s="37"/>
      <c r="F251" s="65"/>
      <c r="G251" s="65"/>
      <c r="H251" s="65"/>
      <c r="I251" s="127"/>
      <c r="J251" s="36"/>
    </row>
    <row r="252" spans="2:10" ht="11.25">
      <c r="B252" s="103"/>
      <c r="C252" s="65"/>
      <c r="D252" s="65"/>
      <c r="E252" s="37"/>
      <c r="F252" s="65"/>
      <c r="G252" s="65"/>
      <c r="H252" s="65"/>
      <c r="I252" s="127"/>
      <c r="J252" s="36"/>
    </row>
    <row r="253" spans="2:10" ht="11.25">
      <c r="B253" s="103"/>
      <c r="C253" s="65"/>
      <c r="D253" s="65"/>
      <c r="E253" s="37"/>
      <c r="F253" s="65"/>
      <c r="G253" s="65"/>
      <c r="H253" s="65"/>
      <c r="I253" s="127"/>
      <c r="J253" s="36"/>
    </row>
    <row r="254" spans="2:10" ht="11.25">
      <c r="B254" s="103"/>
      <c r="C254" s="65"/>
      <c r="D254" s="65"/>
      <c r="E254" s="37"/>
      <c r="F254" s="65"/>
      <c r="G254" s="65"/>
      <c r="H254" s="65"/>
      <c r="I254" s="127"/>
      <c r="J254" s="36"/>
    </row>
    <row r="255" spans="2:10" ht="11.25">
      <c r="B255" s="103"/>
      <c r="C255" s="65"/>
      <c r="D255" s="65"/>
      <c r="E255" s="37"/>
      <c r="F255" s="65"/>
      <c r="G255" s="65"/>
      <c r="H255" s="65"/>
      <c r="I255" s="127"/>
      <c r="J255" s="36"/>
    </row>
    <row r="256" spans="2:10" ht="12">
      <c r="B256" s="103"/>
      <c r="C256" s="91" t="s">
        <v>178</v>
      </c>
      <c r="D256" s="32"/>
      <c r="E256" s="32" t="str">
        <f>+E206</f>
        <v>ALBA LUCIA TOTENA R.</v>
      </c>
      <c r="F256" s="65"/>
      <c r="G256" s="65"/>
      <c r="H256" s="65"/>
      <c r="I256" s="127"/>
      <c r="J256" s="36"/>
    </row>
    <row r="257" spans="2:10" ht="12">
      <c r="B257" s="103"/>
      <c r="C257" s="33" t="s">
        <v>141</v>
      </c>
      <c r="D257" s="32" t="s">
        <v>149</v>
      </c>
      <c r="E257" s="32" t="str">
        <f>+E207</f>
        <v>Contadora</v>
      </c>
      <c r="F257" s="65"/>
      <c r="G257" s="65"/>
      <c r="H257" s="65"/>
      <c r="I257" s="127"/>
      <c r="J257" s="36"/>
    </row>
    <row r="258" spans="2:10" ht="11.25">
      <c r="B258" s="103"/>
      <c r="C258" s="65"/>
      <c r="D258" s="65"/>
      <c r="E258" s="37"/>
      <c r="F258" s="65"/>
      <c r="G258" s="65"/>
      <c r="H258" s="65"/>
      <c r="I258" s="127"/>
      <c r="J258" s="36"/>
    </row>
    <row r="259" spans="2:10" ht="11.25">
      <c r="B259" s="103"/>
      <c r="C259" s="65"/>
      <c r="D259" s="65"/>
      <c r="E259" s="37"/>
      <c r="F259" s="65"/>
      <c r="G259" s="65"/>
      <c r="H259" s="65"/>
      <c r="I259" s="127"/>
      <c r="J259" s="36"/>
    </row>
    <row r="260" spans="2:10" ht="12" thickBot="1">
      <c r="B260" s="137"/>
      <c r="C260" s="138"/>
      <c r="D260" s="138"/>
      <c r="E260" s="150"/>
      <c r="F260" s="138"/>
      <c r="G260" s="138"/>
      <c r="H260" s="138"/>
      <c r="I260" s="151"/>
      <c r="J260" s="36"/>
    </row>
    <row r="261" spans="2:10" ht="11.25">
      <c r="B261" s="82"/>
      <c r="C261" s="36"/>
      <c r="D261" s="36"/>
      <c r="E261" s="35"/>
      <c r="F261" s="36"/>
      <c r="G261" s="36"/>
      <c r="H261" s="36"/>
      <c r="I261" s="34"/>
      <c r="J261" s="36"/>
    </row>
    <row r="262" spans="2:10" ht="11.25">
      <c r="B262" s="82"/>
      <c r="C262" s="36"/>
      <c r="D262" s="36"/>
      <c r="E262" s="35"/>
      <c r="F262" s="36"/>
      <c r="G262" s="36"/>
      <c r="H262" s="36"/>
      <c r="I262" s="34"/>
      <c r="J262" s="36"/>
    </row>
    <row r="263" spans="2:10" ht="11.25">
      <c r="B263" s="82"/>
      <c r="C263" s="36"/>
      <c r="D263" s="36"/>
      <c r="E263" s="35"/>
      <c r="F263" s="36"/>
      <c r="G263" s="36"/>
      <c r="H263" s="36"/>
      <c r="I263" s="34"/>
      <c r="J263" s="36"/>
    </row>
    <row r="264" spans="2:10" ht="11.25">
      <c r="B264" s="82"/>
      <c r="C264" s="36"/>
      <c r="D264" s="36" t="s">
        <v>149</v>
      </c>
      <c r="E264" s="35"/>
      <c r="F264" s="36"/>
      <c r="G264" s="36"/>
      <c r="H264" s="36"/>
      <c r="I264" s="34"/>
      <c r="J264" s="36"/>
    </row>
    <row r="265" spans="2:10" ht="11.25">
      <c r="B265" s="82"/>
      <c r="C265" s="36"/>
      <c r="D265" s="36"/>
      <c r="E265" s="35"/>
      <c r="F265" s="36"/>
      <c r="G265" s="36"/>
      <c r="H265" s="36"/>
      <c r="I265" s="34"/>
      <c r="J265" s="36"/>
    </row>
    <row r="266" spans="2:10" ht="11.25">
      <c r="B266" s="82"/>
      <c r="C266" s="36"/>
      <c r="D266" s="36"/>
      <c r="E266" s="35"/>
      <c r="F266" s="36"/>
      <c r="G266" s="36"/>
      <c r="H266" s="36"/>
      <c r="I266" s="34"/>
      <c r="J266" s="36"/>
    </row>
    <row r="267" spans="2:10" ht="11.25">
      <c r="B267" s="82"/>
      <c r="C267" s="36"/>
      <c r="D267" s="36"/>
      <c r="E267" s="35"/>
      <c r="F267" s="36"/>
      <c r="G267" s="36"/>
      <c r="H267" s="36"/>
      <c r="I267" s="34"/>
      <c r="J267" s="36"/>
    </row>
    <row r="268" spans="2:10" ht="11.25">
      <c r="B268" s="82"/>
      <c r="C268" s="36"/>
      <c r="D268" s="36"/>
      <c r="E268" s="35"/>
      <c r="F268" s="36"/>
      <c r="G268" s="36"/>
      <c r="H268" s="36"/>
      <c r="I268" s="34"/>
      <c r="J268" s="36"/>
    </row>
    <row r="269" spans="2:10" ht="11.25">
      <c r="B269" s="82"/>
      <c r="C269" s="36"/>
      <c r="D269" s="36"/>
      <c r="E269" s="35"/>
      <c r="F269" s="36"/>
      <c r="G269" s="36"/>
      <c r="H269" s="36"/>
      <c r="I269" s="34"/>
      <c r="J269" s="36"/>
    </row>
    <row r="270" spans="2:10" ht="11.25">
      <c r="B270" s="82"/>
      <c r="C270" s="36"/>
      <c r="D270" s="36"/>
      <c r="E270" s="35"/>
      <c r="F270" s="36"/>
      <c r="G270" s="36"/>
      <c r="H270" s="36"/>
      <c r="I270" s="34"/>
      <c r="J270" s="36"/>
    </row>
    <row r="271" spans="2:10" ht="11.25">
      <c r="B271" s="82"/>
      <c r="C271" s="36"/>
      <c r="D271" s="36"/>
      <c r="E271" s="35"/>
      <c r="F271" s="36"/>
      <c r="G271" s="36"/>
      <c r="H271" s="36"/>
      <c r="I271" s="34"/>
      <c r="J271" s="36"/>
    </row>
    <row r="272" spans="2:10" ht="11.25">
      <c r="B272" s="82"/>
      <c r="C272" s="36"/>
      <c r="D272" s="36"/>
      <c r="E272" s="35"/>
      <c r="F272" s="36"/>
      <c r="G272" s="36"/>
      <c r="H272" s="36"/>
      <c r="I272" s="34"/>
      <c r="J272" s="36"/>
    </row>
    <row r="273" spans="2:10" ht="11.25">
      <c r="B273" s="82"/>
      <c r="C273" s="36"/>
      <c r="D273" s="36"/>
      <c r="E273" s="35"/>
      <c r="F273" s="36"/>
      <c r="G273" s="36"/>
      <c r="H273" s="36"/>
      <c r="I273" s="34"/>
      <c r="J273" s="36"/>
    </row>
    <row r="274" spans="2:10" ht="11.25">
      <c r="B274" s="82"/>
      <c r="C274" s="36"/>
      <c r="D274" s="36"/>
      <c r="E274" s="35"/>
      <c r="F274" s="36"/>
      <c r="G274" s="36"/>
      <c r="H274" s="36"/>
      <c r="I274" s="34"/>
      <c r="J274" s="36"/>
    </row>
    <row r="275" spans="2:10" ht="11.25">
      <c r="B275" s="82"/>
      <c r="C275" s="36"/>
      <c r="D275" s="36"/>
      <c r="E275" s="35"/>
      <c r="F275" s="36"/>
      <c r="G275" s="36"/>
      <c r="H275" s="36"/>
      <c r="I275" s="34"/>
      <c r="J275" s="36"/>
    </row>
    <row r="276" spans="2:10" ht="11.25">
      <c r="B276" s="82"/>
      <c r="C276" s="36"/>
      <c r="D276" s="36"/>
      <c r="E276" s="35"/>
      <c r="F276" s="36"/>
      <c r="G276" s="36"/>
      <c r="H276" s="36"/>
      <c r="I276" s="34"/>
      <c r="J276" s="36"/>
    </row>
    <row r="277" spans="2:10" ht="11.25">
      <c r="B277" s="82"/>
      <c r="C277" s="36"/>
      <c r="D277" s="36"/>
      <c r="E277" s="35"/>
      <c r="F277" s="36"/>
      <c r="G277" s="36"/>
      <c r="H277" s="36"/>
      <c r="I277" s="34"/>
      <c r="J277" s="36"/>
    </row>
    <row r="278" spans="2:10" ht="11.25">
      <c r="B278" s="82"/>
      <c r="C278" s="36"/>
      <c r="D278" s="36"/>
      <c r="E278" s="35"/>
      <c r="F278" s="36"/>
      <c r="G278" s="36"/>
      <c r="H278" s="36"/>
      <c r="I278" s="34"/>
      <c r="J278" s="36"/>
    </row>
    <row r="279" spans="2:10" ht="11.25">
      <c r="B279" s="82"/>
      <c r="C279" s="36"/>
      <c r="D279" s="36"/>
      <c r="E279" s="35"/>
      <c r="F279" s="36"/>
      <c r="G279" s="36"/>
      <c r="H279" s="36"/>
      <c r="I279" s="34"/>
      <c r="J279" s="36"/>
    </row>
    <row r="280" spans="2:10" ht="11.25">
      <c r="B280" s="82"/>
      <c r="C280" s="36"/>
      <c r="D280" s="36"/>
      <c r="E280" s="35"/>
      <c r="F280" s="36"/>
      <c r="G280" s="36"/>
      <c r="H280" s="36"/>
      <c r="I280" s="34"/>
      <c r="J280" s="36"/>
    </row>
    <row r="281" spans="2:10" ht="11.25">
      <c r="B281" s="82"/>
      <c r="C281" s="36"/>
      <c r="D281" s="36"/>
      <c r="E281" s="35"/>
      <c r="F281" s="36"/>
      <c r="G281" s="36"/>
      <c r="H281" s="36"/>
      <c r="I281" s="34"/>
      <c r="J281" s="36"/>
    </row>
    <row r="282" spans="2:10" ht="11.25">
      <c r="B282" s="82"/>
      <c r="C282" s="36"/>
      <c r="D282" s="36"/>
      <c r="E282" s="35"/>
      <c r="F282" s="36"/>
      <c r="G282" s="36"/>
      <c r="H282" s="36"/>
      <c r="I282" s="34"/>
      <c r="J282" s="36"/>
    </row>
    <row r="283" spans="2:10" ht="11.25">
      <c r="B283" s="82"/>
      <c r="C283" s="36"/>
      <c r="D283" s="36"/>
      <c r="E283" s="35"/>
      <c r="F283" s="36"/>
      <c r="G283" s="36"/>
      <c r="H283" s="36"/>
      <c r="I283" s="34"/>
      <c r="J283" s="36"/>
    </row>
    <row r="284" spans="2:10" ht="11.25">
      <c r="B284" s="82"/>
      <c r="C284" s="36"/>
      <c r="D284" s="36"/>
      <c r="E284" s="35"/>
      <c r="F284" s="36"/>
      <c r="G284" s="36"/>
      <c r="H284" s="36"/>
      <c r="I284" s="34"/>
      <c r="J284" s="36"/>
    </row>
    <row r="285" spans="2:10" ht="11.25">
      <c r="B285" s="82"/>
      <c r="C285" s="36"/>
      <c r="D285" s="36"/>
      <c r="E285" s="35"/>
      <c r="F285" s="36"/>
      <c r="G285" s="36"/>
      <c r="H285" s="36"/>
      <c r="I285" s="34"/>
      <c r="J285" s="36"/>
    </row>
    <row r="286" spans="2:10" ht="11.25">
      <c r="B286" s="82"/>
      <c r="C286" s="36"/>
      <c r="D286" s="36"/>
      <c r="E286" s="35"/>
      <c r="F286" s="36"/>
      <c r="G286" s="36"/>
      <c r="H286" s="36"/>
      <c r="I286" s="34"/>
      <c r="J286" s="36"/>
    </row>
    <row r="287" spans="2:10" ht="11.25">
      <c r="B287" s="82"/>
      <c r="C287" s="36"/>
      <c r="D287" s="36"/>
      <c r="E287" s="35"/>
      <c r="F287" s="36"/>
      <c r="G287" s="36"/>
      <c r="H287" s="36"/>
      <c r="I287" s="34"/>
      <c r="J287" s="36"/>
    </row>
    <row r="288" spans="2:10" ht="11.25">
      <c r="B288" s="82"/>
      <c r="C288" s="36"/>
      <c r="D288" s="36"/>
      <c r="E288" s="35"/>
      <c r="F288" s="36"/>
      <c r="G288" s="36"/>
      <c r="H288" s="36"/>
      <c r="I288" s="34"/>
      <c r="J288" s="36"/>
    </row>
    <row r="289" spans="2:10" ht="11.25">
      <c r="B289" s="82"/>
      <c r="C289" s="36"/>
      <c r="D289" s="36"/>
      <c r="E289" s="35"/>
      <c r="F289" s="36"/>
      <c r="G289" s="36"/>
      <c r="H289" s="36"/>
      <c r="I289" s="34"/>
      <c r="J289" s="36"/>
    </row>
    <row r="290" spans="2:10" ht="11.25">
      <c r="B290" s="82"/>
      <c r="C290" s="36"/>
      <c r="D290" s="36"/>
      <c r="E290" s="35"/>
      <c r="F290" s="36"/>
      <c r="G290" s="36"/>
      <c r="H290" s="36"/>
      <c r="I290" s="34"/>
      <c r="J290" s="36"/>
    </row>
    <row r="291" spans="2:10" ht="11.25">
      <c r="B291" s="82"/>
      <c r="C291" s="36"/>
      <c r="D291" s="36"/>
      <c r="E291" s="35"/>
      <c r="F291" s="36"/>
      <c r="G291" s="36"/>
      <c r="H291" s="36"/>
      <c r="I291" s="34"/>
      <c r="J291" s="36"/>
    </row>
    <row r="292" spans="2:10" ht="11.25">
      <c r="B292" s="82"/>
      <c r="C292" s="36"/>
      <c r="D292" s="36"/>
      <c r="E292" s="35"/>
      <c r="F292" s="36"/>
      <c r="G292" s="36"/>
      <c r="H292" s="36"/>
      <c r="I292" s="34"/>
      <c r="J292" s="36"/>
    </row>
    <row r="293" spans="2:10" ht="11.25">
      <c r="B293" s="82"/>
      <c r="C293" s="36"/>
      <c r="D293" s="36"/>
      <c r="E293" s="35"/>
      <c r="F293" s="36"/>
      <c r="G293" s="36"/>
      <c r="H293" s="36"/>
      <c r="I293" s="34"/>
      <c r="J293" s="36"/>
    </row>
    <row r="294" spans="2:10" ht="11.25">
      <c r="B294" s="82"/>
      <c r="C294" s="36"/>
      <c r="D294" s="36"/>
      <c r="E294" s="35"/>
      <c r="F294" s="36"/>
      <c r="G294" s="36"/>
      <c r="H294" s="36"/>
      <c r="I294" s="34"/>
      <c r="J294" s="36"/>
    </row>
    <row r="295" spans="2:10" ht="11.25">
      <c r="B295" s="82"/>
      <c r="C295" s="36"/>
      <c r="D295" s="36"/>
      <c r="E295" s="35"/>
      <c r="F295" s="36"/>
      <c r="G295" s="36"/>
      <c r="H295" s="36"/>
      <c r="I295" s="34"/>
      <c r="J295" s="36"/>
    </row>
    <row r="296" spans="2:10" ht="11.25">
      <c r="B296" s="82"/>
      <c r="C296" s="36"/>
      <c r="D296" s="36"/>
      <c r="E296" s="35"/>
      <c r="F296" s="36"/>
      <c r="G296" s="36"/>
      <c r="H296" s="36"/>
      <c r="I296" s="34"/>
      <c r="J296" s="36"/>
    </row>
    <row r="297" spans="2:10" ht="11.25">
      <c r="B297" s="82"/>
      <c r="C297" s="36"/>
      <c r="D297" s="36"/>
      <c r="E297" s="35"/>
      <c r="F297" s="36"/>
      <c r="G297" s="36"/>
      <c r="H297" s="36"/>
      <c r="I297" s="34"/>
      <c r="J297" s="36"/>
    </row>
    <row r="298" spans="2:10" ht="11.25">
      <c r="B298" s="82"/>
      <c r="C298" s="36"/>
      <c r="D298" s="36"/>
      <c r="E298" s="35"/>
      <c r="F298" s="36"/>
      <c r="G298" s="36"/>
      <c r="H298" s="36"/>
      <c r="I298" s="34"/>
      <c r="J298" s="36"/>
    </row>
    <row r="299" spans="2:10" ht="11.25">
      <c r="B299" s="82"/>
      <c r="C299" s="36"/>
      <c r="D299" s="36"/>
      <c r="E299" s="35"/>
      <c r="F299" s="36"/>
      <c r="G299" s="36"/>
      <c r="H299" s="36"/>
      <c r="I299" s="34"/>
      <c r="J299" s="36"/>
    </row>
    <row r="300" spans="2:10" ht="11.25">
      <c r="B300" s="82"/>
      <c r="C300" s="36"/>
      <c r="D300" s="36"/>
      <c r="E300" s="35"/>
      <c r="F300" s="36"/>
      <c r="G300" s="36"/>
      <c r="H300" s="36"/>
      <c r="I300" s="34"/>
      <c r="J300" s="36"/>
    </row>
    <row r="301" spans="2:10" ht="11.25">
      <c r="B301" s="82"/>
      <c r="C301" s="36"/>
      <c r="D301" s="36"/>
      <c r="E301" s="35"/>
      <c r="F301" s="36"/>
      <c r="G301" s="36"/>
      <c r="H301" s="36"/>
      <c r="I301" s="34"/>
      <c r="J301" s="36"/>
    </row>
    <row r="302" spans="2:10" ht="11.25">
      <c r="B302" s="82"/>
      <c r="C302" s="36"/>
      <c r="D302" s="36"/>
      <c r="E302" s="35"/>
      <c r="F302" s="36"/>
      <c r="G302" s="36"/>
      <c r="H302" s="36"/>
      <c r="I302" s="34"/>
      <c r="J302" s="36"/>
    </row>
    <row r="303" spans="2:10" ht="11.25">
      <c r="B303" s="82"/>
      <c r="C303" s="36"/>
      <c r="D303" s="36"/>
      <c r="E303" s="35"/>
      <c r="F303" s="36"/>
      <c r="G303" s="36"/>
      <c r="H303" s="36"/>
      <c r="I303" s="34"/>
      <c r="J303" s="36"/>
    </row>
    <row r="304" spans="2:10" ht="11.25">
      <c r="B304" s="82"/>
      <c r="C304" s="36"/>
      <c r="D304" s="36"/>
      <c r="E304" s="35"/>
      <c r="F304" s="36"/>
      <c r="G304" s="36"/>
      <c r="H304" s="36"/>
      <c r="I304" s="34"/>
      <c r="J304" s="36"/>
    </row>
    <row r="305" spans="2:10" ht="11.25">
      <c r="B305" s="82"/>
      <c r="C305" s="36"/>
      <c r="D305" s="36"/>
      <c r="E305" s="35"/>
      <c r="F305" s="36"/>
      <c r="G305" s="36"/>
      <c r="H305" s="36"/>
      <c r="I305" s="34"/>
      <c r="J305" s="36"/>
    </row>
    <row r="306" spans="2:10" ht="11.25">
      <c r="B306" s="82"/>
      <c r="C306" s="36"/>
      <c r="D306" s="36"/>
      <c r="E306" s="35"/>
      <c r="F306" s="36"/>
      <c r="G306" s="36"/>
      <c r="H306" s="36"/>
      <c r="I306" s="34"/>
      <c r="J306" s="36"/>
    </row>
    <row r="307" spans="2:10" ht="12" thickBot="1">
      <c r="B307" s="82"/>
      <c r="C307" s="36"/>
      <c r="D307" s="36"/>
      <c r="E307" s="35"/>
      <c r="F307" s="36"/>
      <c r="G307" s="36"/>
      <c r="H307" s="36"/>
      <c r="I307" s="34"/>
      <c r="J307" s="36"/>
    </row>
    <row r="308" spans="2:10" ht="11.25">
      <c r="B308" s="141"/>
      <c r="C308" s="142"/>
      <c r="D308" s="142"/>
      <c r="E308" s="152"/>
      <c r="F308" s="142"/>
      <c r="G308" s="142"/>
      <c r="H308" s="142"/>
      <c r="I308" s="153"/>
      <c r="J308" s="36"/>
    </row>
    <row r="309" spans="2:10" ht="11.25">
      <c r="B309" s="103"/>
      <c r="C309" s="65"/>
      <c r="D309" s="65"/>
      <c r="E309" s="37"/>
      <c r="F309" s="65"/>
      <c r="G309" s="65"/>
      <c r="H309" s="65"/>
      <c r="I309" s="127"/>
      <c r="J309" s="36"/>
    </row>
    <row r="310" spans="2:9" ht="12">
      <c r="B310" s="103"/>
      <c r="C310" s="7"/>
      <c r="D310" s="7"/>
      <c r="E310" s="7"/>
      <c r="F310" s="7"/>
      <c r="G310" s="78"/>
      <c r="H310" s="78"/>
      <c r="I310" s="102"/>
    </row>
    <row r="311" spans="2:10" ht="15.75">
      <c r="B311" s="185" t="s">
        <v>167</v>
      </c>
      <c r="C311" s="186"/>
      <c r="D311" s="186"/>
      <c r="E311" s="186"/>
      <c r="F311" s="186"/>
      <c r="G311" s="186"/>
      <c r="H311" s="186"/>
      <c r="I311" s="187"/>
      <c r="J311" s="45"/>
    </row>
    <row r="312" spans="2:10" ht="15.75">
      <c r="B312" s="185" t="s">
        <v>190</v>
      </c>
      <c r="C312" s="186"/>
      <c r="D312" s="186"/>
      <c r="E312" s="186"/>
      <c r="F312" s="186"/>
      <c r="G312" s="186"/>
      <c r="H312" s="186"/>
      <c r="I312" s="187"/>
      <c r="J312" s="73"/>
    </row>
    <row r="313" spans="1:9" s="75" customFormat="1" ht="12.75" customHeight="1">
      <c r="A313" s="74"/>
      <c r="B313" s="188" t="s">
        <v>175</v>
      </c>
      <c r="C313" s="189"/>
      <c r="D313" s="189"/>
      <c r="E313" s="189"/>
      <c r="F313" s="189"/>
      <c r="G313" s="189"/>
      <c r="H313" s="189"/>
      <c r="I313" s="190"/>
    </row>
    <row r="314" spans="2:9" ht="12.75" customHeight="1">
      <c r="B314" s="182" t="s">
        <v>104</v>
      </c>
      <c r="C314" s="183"/>
      <c r="D314" s="183"/>
      <c r="E314" s="183"/>
      <c r="F314" s="183"/>
      <c r="G314" s="183"/>
      <c r="H314" s="183"/>
      <c r="I314" s="184"/>
    </row>
    <row r="315" spans="2:10" ht="11.25">
      <c r="B315" s="103"/>
      <c r="C315" s="65"/>
      <c r="D315" s="42">
        <f>+D239</f>
        <v>2013</v>
      </c>
      <c r="E315" s="42">
        <f>+E239</f>
        <v>2012</v>
      </c>
      <c r="F315" s="65"/>
      <c r="G315" s="65"/>
      <c r="H315" s="65"/>
      <c r="I315" s="116"/>
      <c r="J315" s="36"/>
    </row>
    <row r="316" spans="2:10" ht="11.25">
      <c r="B316" s="103"/>
      <c r="C316" s="65"/>
      <c r="D316" s="43" t="str">
        <f>+D158</f>
        <v>A 31 de Julio</v>
      </c>
      <c r="E316" s="43" t="str">
        <f>+E240</f>
        <v>A 31 de Diciembre</v>
      </c>
      <c r="F316" s="65"/>
      <c r="G316" s="65"/>
      <c r="H316" s="65"/>
      <c r="I316" s="116"/>
      <c r="J316" s="36"/>
    </row>
    <row r="317" spans="2:10" ht="11.25">
      <c r="B317" s="103"/>
      <c r="C317" s="154" t="s">
        <v>105</v>
      </c>
      <c r="D317" s="65"/>
      <c r="E317" s="65"/>
      <c r="F317" s="65"/>
      <c r="G317" s="65"/>
      <c r="H317" s="65"/>
      <c r="I317" s="116"/>
      <c r="J317" s="36"/>
    </row>
    <row r="318" spans="2:10" ht="11.25">
      <c r="B318" s="103"/>
      <c r="C318" s="154" t="s">
        <v>3</v>
      </c>
      <c r="D318" s="65"/>
      <c r="E318" s="65"/>
      <c r="F318" s="65"/>
      <c r="G318" s="61" t="s">
        <v>97</v>
      </c>
      <c r="H318" s="125"/>
      <c r="I318" s="126" t="s">
        <v>98</v>
      </c>
      <c r="J318" s="36"/>
    </row>
    <row r="319" spans="2:10" ht="11.25">
      <c r="B319" s="103">
        <f>+B161</f>
        <v>1105</v>
      </c>
      <c r="C319" s="65" t="str">
        <f>+C161</f>
        <v>Caja Menor</v>
      </c>
      <c r="D319" s="65"/>
      <c r="E319" s="37"/>
      <c r="F319" s="65"/>
      <c r="G319" s="37">
        <f>+G161</f>
        <v>0</v>
      </c>
      <c r="H319" s="65"/>
      <c r="I319" s="136">
        <f>+I161</f>
        <v>1000000</v>
      </c>
      <c r="J319" s="36"/>
    </row>
    <row r="320" spans="2:10" ht="11.25">
      <c r="B320" s="103">
        <f>+B162</f>
        <v>1110</v>
      </c>
      <c r="C320" s="65" t="str">
        <f>+C162</f>
        <v>Depositos en Instituciones Financieras</v>
      </c>
      <c r="D320" s="65"/>
      <c r="E320" s="37"/>
      <c r="F320" s="65"/>
      <c r="G320" s="37">
        <f>+G162</f>
        <v>0</v>
      </c>
      <c r="H320" s="65"/>
      <c r="I320" s="136">
        <f>+I162</f>
        <v>94174825</v>
      </c>
      <c r="J320" s="36"/>
    </row>
    <row r="321" spans="2:10" ht="11.25">
      <c r="B321" s="103" t="s">
        <v>179</v>
      </c>
      <c r="C321" s="65" t="s">
        <v>182</v>
      </c>
      <c r="D321" s="65"/>
      <c r="E321" s="37"/>
      <c r="F321" s="65"/>
      <c r="G321" s="37">
        <f>+G163</f>
        <v>0</v>
      </c>
      <c r="H321" s="65"/>
      <c r="I321" s="136">
        <f>+I163</f>
        <v>100000000</v>
      </c>
      <c r="J321" s="36"/>
    </row>
    <row r="322" spans="2:10" ht="11.25">
      <c r="B322" s="103">
        <v>1470</v>
      </c>
      <c r="C322" s="65" t="s">
        <v>168</v>
      </c>
      <c r="D322" s="65"/>
      <c r="E322" s="37"/>
      <c r="F322" s="65"/>
      <c r="G322" s="37">
        <f>+G164</f>
        <v>0</v>
      </c>
      <c r="H322" s="65"/>
      <c r="I322" s="136">
        <f>+I164</f>
        <v>0</v>
      </c>
      <c r="J322" s="36"/>
    </row>
    <row r="323" spans="2:10" ht="11.25">
      <c r="B323" s="103"/>
      <c r="C323" s="154" t="s">
        <v>4</v>
      </c>
      <c r="D323" s="65"/>
      <c r="E323" s="65"/>
      <c r="F323" s="65"/>
      <c r="G323" s="65"/>
      <c r="H323" s="65"/>
      <c r="I323" s="116"/>
      <c r="J323" s="36"/>
    </row>
    <row r="324" spans="2:10" ht="11.25">
      <c r="B324" s="103">
        <f>+B185</f>
        <v>2401</v>
      </c>
      <c r="C324" s="155" t="str">
        <f>+C185</f>
        <v>Cuentas Por Pagar</v>
      </c>
      <c r="D324" s="65"/>
      <c r="E324" s="37"/>
      <c r="F324" s="65"/>
      <c r="G324" s="37">
        <f>+G185</f>
        <v>0</v>
      </c>
      <c r="H324" s="65"/>
      <c r="I324" s="136">
        <f>+I185</f>
        <v>0</v>
      </c>
      <c r="J324" s="36"/>
    </row>
    <row r="325" spans="2:10" ht="11.25">
      <c r="B325" s="103">
        <v>2425</v>
      </c>
      <c r="C325" s="155" t="s">
        <v>148</v>
      </c>
      <c r="D325" s="65"/>
      <c r="E325" s="37"/>
      <c r="F325" s="65"/>
      <c r="G325" s="37">
        <f>+G186</f>
        <v>0</v>
      </c>
      <c r="H325" s="65"/>
      <c r="I325" s="136">
        <f>+I186</f>
        <v>0</v>
      </c>
      <c r="J325" s="36"/>
    </row>
    <row r="326" spans="2:10" ht="11.25">
      <c r="B326" s="103">
        <f aca="true" t="shared" si="8" ref="B326:C328">+B187</f>
        <v>2436</v>
      </c>
      <c r="C326" s="155" t="str">
        <f t="shared" si="8"/>
        <v>Retencion en la Fuente</v>
      </c>
      <c r="D326" s="65"/>
      <c r="E326" s="37"/>
      <c r="F326" s="65"/>
      <c r="G326" s="37">
        <f>+G187</f>
        <v>0</v>
      </c>
      <c r="H326" s="65"/>
      <c r="I326" s="136">
        <f>+I187</f>
        <v>0</v>
      </c>
      <c r="J326" s="36"/>
    </row>
    <row r="327" spans="2:10" ht="11.25">
      <c r="B327" s="103">
        <f t="shared" si="8"/>
        <v>2440</v>
      </c>
      <c r="C327" s="155" t="str">
        <f t="shared" si="8"/>
        <v>impuestos contribuciones</v>
      </c>
      <c r="D327" s="65"/>
      <c r="E327" s="37"/>
      <c r="F327" s="65"/>
      <c r="G327" s="37">
        <f>+G188</f>
        <v>0</v>
      </c>
      <c r="H327" s="65"/>
      <c r="I327" s="136">
        <f>+I188</f>
        <v>0</v>
      </c>
      <c r="J327" s="36"/>
    </row>
    <row r="328" spans="2:10" ht="11.25">
      <c r="B328" s="103">
        <f t="shared" si="8"/>
        <v>2910</v>
      </c>
      <c r="C328" s="155" t="str">
        <f t="shared" si="8"/>
        <v>Ingresos Recibidos Por Anticipado</v>
      </c>
      <c r="D328" s="65"/>
      <c r="E328" s="37"/>
      <c r="F328" s="65"/>
      <c r="G328" s="76">
        <f>+G189</f>
        <v>0</v>
      </c>
      <c r="H328" s="77"/>
      <c r="I328" s="156">
        <f>+I189</f>
        <v>0</v>
      </c>
      <c r="J328" s="36"/>
    </row>
    <row r="329" spans="2:10" ht="11.25">
      <c r="B329" s="103" t="s">
        <v>106</v>
      </c>
      <c r="C329" s="154" t="s">
        <v>107</v>
      </c>
      <c r="D329" s="65"/>
      <c r="E329" s="37"/>
      <c r="F329" s="65"/>
      <c r="G329" s="157">
        <f>SUM(G319:G328)</f>
        <v>0</v>
      </c>
      <c r="H329" s="158"/>
      <c r="I329" s="159">
        <f>SUM(I319:I328)</f>
        <v>195174825</v>
      </c>
      <c r="J329" s="36"/>
    </row>
    <row r="330" spans="2:10" ht="11.25">
      <c r="B330" s="103"/>
      <c r="C330" s="65"/>
      <c r="D330" s="63"/>
      <c r="E330" s="63"/>
      <c r="F330" s="65"/>
      <c r="G330" s="65"/>
      <c r="H330" s="65"/>
      <c r="I330" s="116"/>
      <c r="J330" s="36"/>
    </row>
    <row r="331" spans="2:10" ht="11.25">
      <c r="B331" s="103"/>
      <c r="C331" s="154" t="s">
        <v>108</v>
      </c>
      <c r="D331" s="160"/>
      <c r="E331" s="63"/>
      <c r="F331" s="65"/>
      <c r="G331" s="65"/>
      <c r="H331" s="65"/>
      <c r="I331" s="116"/>
      <c r="J331" s="36"/>
    </row>
    <row r="332" spans="2:10" ht="11.25">
      <c r="B332" s="103">
        <f>+B193</f>
        <v>3105</v>
      </c>
      <c r="C332" s="65" t="str">
        <f>+C193</f>
        <v>Capital Fiscal</v>
      </c>
      <c r="D332" s="160"/>
      <c r="E332" s="63"/>
      <c r="F332" s="65"/>
      <c r="G332" s="37">
        <f>IF(G193&gt;0,G193,0)</f>
        <v>256031099</v>
      </c>
      <c r="H332" s="65"/>
      <c r="I332" s="136">
        <f>IF(I193&gt;0,I193,0)</f>
        <v>0</v>
      </c>
      <c r="J332" s="36"/>
    </row>
    <row r="333" spans="2:10" ht="11.25">
      <c r="B333" s="103">
        <f>+B194</f>
        <v>3110</v>
      </c>
      <c r="C333" s="65" t="s">
        <v>25</v>
      </c>
      <c r="D333" s="63"/>
      <c r="E333" s="63"/>
      <c r="F333" s="65"/>
      <c r="G333" s="37">
        <f>IF(G194&gt;0,G194,0)</f>
        <v>0</v>
      </c>
      <c r="H333" s="65"/>
      <c r="I333" s="136">
        <f>IF(I194&gt;0,I194,0)</f>
        <v>60856274</v>
      </c>
      <c r="J333" s="36"/>
    </row>
    <row r="334" spans="2:10" ht="11.25">
      <c r="B334" s="103">
        <v>3120</v>
      </c>
      <c r="C334" s="65" t="s">
        <v>164</v>
      </c>
      <c r="D334" s="63"/>
      <c r="E334" s="37"/>
      <c r="F334" s="65"/>
      <c r="G334" s="37">
        <f>IF(G195&gt;0,G195,0)</f>
        <v>0</v>
      </c>
      <c r="H334" s="65"/>
      <c r="I334" s="136">
        <f>IF(I195&gt;0,I195,0)</f>
        <v>0</v>
      </c>
      <c r="J334" s="36"/>
    </row>
    <row r="335" spans="2:10" ht="11.25">
      <c r="B335" s="103"/>
      <c r="C335" s="65"/>
      <c r="D335" s="63"/>
      <c r="E335" s="37"/>
      <c r="F335" s="65"/>
      <c r="G335" s="37"/>
      <c r="H335" s="65"/>
      <c r="I335" s="136"/>
      <c r="J335" s="36"/>
    </row>
    <row r="336" spans="2:10" ht="11.25">
      <c r="B336" s="103"/>
      <c r="C336" s="154" t="s">
        <v>109</v>
      </c>
      <c r="D336" s="160"/>
      <c r="E336" s="63"/>
      <c r="F336" s="65"/>
      <c r="G336" s="65"/>
      <c r="H336" s="65"/>
      <c r="I336" s="116"/>
      <c r="J336" s="36"/>
    </row>
    <row r="337" spans="2:10" ht="11.25">
      <c r="B337" s="103">
        <v>1605</v>
      </c>
      <c r="C337" s="154" t="s">
        <v>142</v>
      </c>
      <c r="D337" s="160"/>
      <c r="E337" s="63"/>
      <c r="F337" s="65"/>
      <c r="G337" s="37">
        <f>IF(G168&gt;0,G168,0)</f>
        <v>0</v>
      </c>
      <c r="H337" s="65"/>
      <c r="I337" s="136">
        <f>IF(I168&gt;0,I168,0)</f>
        <v>0</v>
      </c>
      <c r="J337" s="36"/>
    </row>
    <row r="338" spans="2:10" ht="11.25">
      <c r="B338" s="103">
        <f aca="true" t="shared" si="9" ref="B338:C344">+B169</f>
        <v>1640</v>
      </c>
      <c r="C338" s="65" t="str">
        <f t="shared" si="9"/>
        <v>Edificaciones</v>
      </c>
      <c r="D338" s="63"/>
      <c r="E338" s="63"/>
      <c r="F338" s="65"/>
      <c r="G338" s="37">
        <f>IF(G169&gt;0,G169,0)</f>
        <v>0</v>
      </c>
      <c r="H338" s="37"/>
      <c r="I338" s="136">
        <f aca="true" t="shared" si="10" ref="I338:I344">IF(I169&gt;0,I169,0)</f>
        <v>0</v>
      </c>
      <c r="J338" s="35"/>
    </row>
    <row r="339" spans="2:10" ht="11.25">
      <c r="B339" s="103">
        <f t="shared" si="9"/>
        <v>1655</v>
      </c>
      <c r="C339" s="65" t="str">
        <f t="shared" si="9"/>
        <v>Maquinaria y Equipo</v>
      </c>
      <c r="D339" s="63"/>
      <c r="E339" s="63"/>
      <c r="F339" s="65"/>
      <c r="G339" s="37">
        <f aca="true" t="shared" si="11" ref="G339:G344">IF(G170&gt;0,G170,0)</f>
        <v>0</v>
      </c>
      <c r="H339" s="37"/>
      <c r="I339" s="136">
        <f t="shared" si="10"/>
        <v>0</v>
      </c>
      <c r="J339" s="35"/>
    </row>
    <row r="340" spans="2:10" ht="11.25">
      <c r="B340" s="103">
        <f t="shared" si="9"/>
        <v>1660</v>
      </c>
      <c r="C340" s="65" t="str">
        <f t="shared" si="9"/>
        <v>Equipo Medico y Cientifico</v>
      </c>
      <c r="D340" s="63"/>
      <c r="E340" s="63"/>
      <c r="F340" s="65"/>
      <c r="G340" s="37">
        <f t="shared" si="11"/>
        <v>0</v>
      </c>
      <c r="H340" s="37"/>
      <c r="I340" s="136">
        <f t="shared" si="10"/>
        <v>0</v>
      </c>
      <c r="J340" s="35"/>
    </row>
    <row r="341" spans="2:10" ht="11.25">
      <c r="B341" s="103">
        <f t="shared" si="9"/>
        <v>1665</v>
      </c>
      <c r="C341" s="65" t="str">
        <f t="shared" si="9"/>
        <v>Muebles y Enseres y Equipo de Oficina</v>
      </c>
      <c r="D341" s="63"/>
      <c r="E341" s="63"/>
      <c r="F341" s="65"/>
      <c r="G341" s="37">
        <f t="shared" si="11"/>
        <v>0</v>
      </c>
      <c r="H341" s="37"/>
      <c r="I341" s="136">
        <f t="shared" si="10"/>
        <v>0</v>
      </c>
      <c r="J341" s="35"/>
    </row>
    <row r="342" spans="2:10" ht="11.25">
      <c r="B342" s="103">
        <f t="shared" si="9"/>
        <v>1670</v>
      </c>
      <c r="C342" s="65" t="str">
        <f t="shared" si="9"/>
        <v>Equipo de Computacion y Comunicación</v>
      </c>
      <c r="D342" s="63"/>
      <c r="E342" s="63"/>
      <c r="F342" s="65"/>
      <c r="G342" s="37">
        <f t="shared" si="11"/>
        <v>0</v>
      </c>
      <c r="H342" s="37"/>
      <c r="I342" s="136">
        <f t="shared" si="10"/>
        <v>0</v>
      </c>
      <c r="J342" s="35"/>
    </row>
    <row r="343" spans="2:10" ht="11.25">
      <c r="B343" s="103">
        <f t="shared" si="9"/>
        <v>1675</v>
      </c>
      <c r="C343" s="65" t="str">
        <f t="shared" si="9"/>
        <v>Equipo transpor</v>
      </c>
      <c r="D343" s="63"/>
      <c r="E343" s="63"/>
      <c r="F343" s="65"/>
      <c r="G343" s="37">
        <f t="shared" si="11"/>
        <v>0</v>
      </c>
      <c r="H343" s="37"/>
      <c r="I343" s="136">
        <f t="shared" si="10"/>
        <v>0</v>
      </c>
      <c r="J343" s="35"/>
    </row>
    <row r="344" spans="2:10" ht="11.25">
      <c r="B344" s="103">
        <f t="shared" si="9"/>
        <v>1680</v>
      </c>
      <c r="C344" s="65" t="str">
        <f t="shared" si="9"/>
        <v>Equipo de Comedor y Cocina</v>
      </c>
      <c r="D344" s="63"/>
      <c r="E344" s="63"/>
      <c r="F344" s="65"/>
      <c r="G344" s="37">
        <f t="shared" si="11"/>
        <v>0</v>
      </c>
      <c r="H344" s="37"/>
      <c r="I344" s="136">
        <f t="shared" si="10"/>
        <v>0</v>
      </c>
      <c r="J344" s="35"/>
    </row>
    <row r="345" spans="2:10" ht="11.25">
      <c r="B345" s="103">
        <f>+B179</f>
        <v>1960</v>
      </c>
      <c r="C345" s="65" t="str">
        <f>+C179</f>
        <v>Bienes de Arte y Cultura</v>
      </c>
      <c r="D345" s="63"/>
      <c r="E345" s="63"/>
      <c r="F345" s="65"/>
      <c r="G345" s="37">
        <f>IF(G179&gt;0,G179,0)</f>
        <v>0</v>
      </c>
      <c r="H345" s="37"/>
      <c r="I345" s="136">
        <f>IF(I179&gt;0,I179,0)</f>
        <v>0</v>
      </c>
      <c r="J345" s="35"/>
    </row>
    <row r="346" spans="2:10" ht="11.25">
      <c r="B346" s="103">
        <f>+B180</f>
        <v>1970</v>
      </c>
      <c r="C346" s="65" t="str">
        <f>+C180</f>
        <v>Intangibles</v>
      </c>
      <c r="D346" s="63"/>
      <c r="E346" s="63"/>
      <c r="F346" s="65"/>
      <c r="G346" s="37">
        <f>IF(G180&gt;0,G180,0)</f>
        <v>0</v>
      </c>
      <c r="H346" s="37"/>
      <c r="I346" s="136">
        <f>IF(I180&gt;0,I180,0)</f>
        <v>0</v>
      </c>
      <c r="J346" s="35"/>
    </row>
    <row r="347" spans="2:10" ht="11.25">
      <c r="B347" s="103"/>
      <c r="C347" s="65"/>
      <c r="D347" s="63"/>
      <c r="E347" s="63"/>
      <c r="F347" s="65"/>
      <c r="G347" s="65"/>
      <c r="H347" s="65"/>
      <c r="I347" s="136"/>
      <c r="J347" s="36"/>
    </row>
    <row r="348" spans="2:10" ht="11.25">
      <c r="B348" s="103" t="s">
        <v>110</v>
      </c>
      <c r="C348" s="154" t="s">
        <v>107</v>
      </c>
      <c r="D348" s="65"/>
      <c r="E348" s="37"/>
      <c r="F348" s="65"/>
      <c r="G348" s="157">
        <f>SUM(G332:G346)</f>
        <v>256031099</v>
      </c>
      <c r="H348" s="10"/>
      <c r="I348" s="159">
        <f>SUM(I332:I346)</f>
        <v>60856274</v>
      </c>
      <c r="J348" s="36"/>
    </row>
    <row r="349" spans="2:10" ht="11.25">
      <c r="B349" s="103"/>
      <c r="C349" s="65"/>
      <c r="D349" s="65"/>
      <c r="E349" s="37"/>
      <c r="F349" s="65"/>
      <c r="G349" s="65"/>
      <c r="H349" s="65"/>
      <c r="I349" s="116"/>
      <c r="J349" s="36"/>
    </row>
    <row r="350" spans="2:10" ht="11.25">
      <c r="B350" s="103"/>
      <c r="C350" s="154" t="s">
        <v>129</v>
      </c>
      <c r="D350" s="65"/>
      <c r="E350" s="37"/>
      <c r="F350" s="65"/>
      <c r="G350" s="157">
        <f>IF(G348-I348&gt;0,G348-I348,0)</f>
        <v>195174825</v>
      </c>
      <c r="H350" s="65"/>
      <c r="I350" s="159">
        <f>IF(G348-I348&lt;0,I348-G348,0)</f>
        <v>0</v>
      </c>
      <c r="J350" s="36"/>
    </row>
    <row r="351" spans="2:10" ht="11.25">
      <c r="B351" s="103"/>
      <c r="C351" s="65"/>
      <c r="D351" s="65"/>
      <c r="E351" s="37"/>
      <c r="F351" s="65"/>
      <c r="G351" s="65"/>
      <c r="H351" s="65"/>
      <c r="I351" s="116"/>
      <c r="J351" s="36"/>
    </row>
    <row r="352" spans="2:10" ht="11.25">
      <c r="B352" s="103"/>
      <c r="C352" s="65"/>
      <c r="D352" s="65"/>
      <c r="E352" s="37"/>
      <c r="F352" s="65"/>
      <c r="G352" s="65"/>
      <c r="H352" s="65"/>
      <c r="I352" s="136"/>
      <c r="J352" s="36"/>
    </row>
    <row r="353" spans="2:10" ht="11.25">
      <c r="B353" s="103"/>
      <c r="C353" s="65"/>
      <c r="D353" s="65"/>
      <c r="E353" s="37"/>
      <c r="F353" s="65"/>
      <c r="G353" s="65"/>
      <c r="H353" s="65"/>
      <c r="I353" s="116"/>
      <c r="J353" s="36"/>
    </row>
    <row r="354" spans="2:10" ht="12">
      <c r="B354" s="103"/>
      <c r="C354" s="91" t="s">
        <v>178</v>
      </c>
      <c r="D354" s="32"/>
      <c r="E354" s="32" t="str">
        <f>E256</f>
        <v>ALBA LUCIA TOTENA R.</v>
      </c>
      <c r="F354" s="65"/>
      <c r="G354" s="65"/>
      <c r="H354" s="65"/>
      <c r="I354" s="116"/>
      <c r="J354" s="36"/>
    </row>
    <row r="355" spans="2:10" ht="12">
      <c r="B355" s="103"/>
      <c r="C355" s="33" t="s">
        <v>141</v>
      </c>
      <c r="D355" s="32" t="s">
        <v>149</v>
      </c>
      <c r="E355" s="32" t="str">
        <f>+E257</f>
        <v>Contadora</v>
      </c>
      <c r="F355" s="65"/>
      <c r="G355" s="65"/>
      <c r="H355" s="65"/>
      <c r="I355" s="116"/>
      <c r="J355" s="36"/>
    </row>
    <row r="356" spans="2:10" ht="11.25">
      <c r="B356" s="103"/>
      <c r="C356" s="65"/>
      <c r="D356" s="65"/>
      <c r="E356" s="37"/>
      <c r="F356" s="65"/>
      <c r="G356" s="65"/>
      <c r="H356" s="65"/>
      <c r="I356" s="116"/>
      <c r="J356" s="36"/>
    </row>
    <row r="357" spans="2:10" ht="11.25">
      <c r="B357" s="103"/>
      <c r="C357" s="65"/>
      <c r="D357" s="65"/>
      <c r="E357" s="37"/>
      <c r="F357" s="65"/>
      <c r="G357" s="65"/>
      <c r="H357" s="65"/>
      <c r="I357" s="116"/>
      <c r="J357" s="36"/>
    </row>
    <row r="358" spans="2:10" ht="12" thickBot="1">
      <c r="B358" s="137"/>
      <c r="C358" s="138"/>
      <c r="D358" s="138"/>
      <c r="E358" s="150"/>
      <c r="F358" s="138"/>
      <c r="G358" s="138"/>
      <c r="H358" s="138"/>
      <c r="I358" s="161" t="s">
        <v>149</v>
      </c>
      <c r="J358" s="36"/>
    </row>
    <row r="359" spans="2:10" ht="11.25">
      <c r="B359" s="82"/>
      <c r="C359" s="36"/>
      <c r="D359" s="36"/>
      <c r="E359" s="37"/>
      <c r="F359" s="36"/>
      <c r="G359" s="36"/>
      <c r="H359" s="36"/>
      <c r="I359" s="36"/>
      <c r="J359" s="36"/>
    </row>
    <row r="360" spans="2:10" ht="11.25">
      <c r="B360" s="82"/>
      <c r="C360" s="36"/>
      <c r="D360" s="36"/>
      <c r="E360" s="37"/>
      <c r="F360" s="36"/>
      <c r="G360" s="36"/>
      <c r="H360" s="36"/>
      <c r="I360" s="36"/>
      <c r="J360" s="36"/>
    </row>
    <row r="361" spans="2:10" ht="11.25">
      <c r="B361" s="82"/>
      <c r="C361" s="36"/>
      <c r="D361" s="36"/>
      <c r="E361" s="37"/>
      <c r="F361" s="36"/>
      <c r="G361" s="36"/>
      <c r="H361" s="36"/>
      <c r="I361" s="36"/>
      <c r="J361" s="36"/>
    </row>
    <row r="362" spans="2:10" ht="11.25">
      <c r="B362" s="82"/>
      <c r="C362" s="36"/>
      <c r="D362" s="36"/>
      <c r="E362" s="37"/>
      <c r="F362" s="36"/>
      <c r="G362" s="36"/>
      <c r="H362" s="36"/>
      <c r="I362" s="36"/>
      <c r="J362" s="36"/>
    </row>
    <row r="363" spans="2:10" ht="11.25">
      <c r="B363" s="82"/>
      <c r="C363" s="36"/>
      <c r="D363" s="36"/>
      <c r="E363" s="37"/>
      <c r="F363" s="36"/>
      <c r="G363" s="36"/>
      <c r="H363" s="36"/>
      <c r="I363" s="36"/>
      <c r="J363" s="36"/>
    </row>
    <row r="364" spans="2:10" ht="11.25">
      <c r="B364" s="82"/>
      <c r="C364" s="36"/>
      <c r="D364" s="36"/>
      <c r="E364" s="37"/>
      <c r="F364" s="36"/>
      <c r="G364" s="36"/>
      <c r="H364" s="36"/>
      <c r="I364" s="36"/>
      <c r="J364" s="36"/>
    </row>
    <row r="365" spans="2:10" ht="11.25">
      <c r="B365" s="82"/>
      <c r="C365" s="36"/>
      <c r="D365" s="36"/>
      <c r="E365" s="37"/>
      <c r="F365" s="36"/>
      <c r="G365" s="36"/>
      <c r="H365" s="36"/>
      <c r="I365" s="36"/>
      <c r="J365" s="36"/>
    </row>
    <row r="366" spans="2:10" ht="11.25">
      <c r="B366" s="82"/>
      <c r="C366" s="36"/>
      <c r="D366" s="36"/>
      <c r="E366" s="37"/>
      <c r="F366" s="36"/>
      <c r="G366" s="36"/>
      <c r="H366" s="36"/>
      <c r="I366" s="36"/>
      <c r="J366" s="36"/>
    </row>
    <row r="367" spans="2:10" ht="11.25">
      <c r="B367" s="82"/>
      <c r="C367" s="36"/>
      <c r="D367" s="36"/>
      <c r="E367" s="37"/>
      <c r="F367" s="36"/>
      <c r="G367" s="36"/>
      <c r="H367" s="36"/>
      <c r="I367" s="36"/>
      <c r="J367" s="36"/>
    </row>
    <row r="368" spans="2:10" ht="11.25">
      <c r="B368" s="82"/>
      <c r="C368" s="36"/>
      <c r="D368" s="36"/>
      <c r="E368" s="37"/>
      <c r="F368" s="36"/>
      <c r="G368" s="36"/>
      <c r="H368" s="36"/>
      <c r="I368" s="36"/>
      <c r="J368" s="36"/>
    </row>
    <row r="369" spans="2:10" ht="11.25">
      <c r="B369" s="82"/>
      <c r="C369" s="36"/>
      <c r="D369" s="36"/>
      <c r="E369" s="37"/>
      <c r="F369" s="36"/>
      <c r="G369" s="36"/>
      <c r="H369" s="36"/>
      <c r="I369" s="36"/>
      <c r="J369" s="36"/>
    </row>
    <row r="370" spans="2:10" ht="11.25">
      <c r="B370" s="82"/>
      <c r="C370" s="36"/>
      <c r="D370" s="36"/>
      <c r="E370" s="37"/>
      <c r="F370" s="36"/>
      <c r="G370" s="36"/>
      <c r="H370" s="36"/>
      <c r="I370" s="36"/>
      <c r="J370" s="36"/>
    </row>
    <row r="371" spans="2:10" ht="11.25">
      <c r="B371" s="82"/>
      <c r="C371" s="36"/>
      <c r="D371" s="36"/>
      <c r="E371" s="37"/>
      <c r="F371" s="36"/>
      <c r="G371" s="36"/>
      <c r="H371" s="36"/>
      <c r="I371" s="36"/>
      <c r="J371" s="36"/>
    </row>
    <row r="372" spans="2:10" ht="11.25">
      <c r="B372" s="82"/>
      <c r="C372" s="36"/>
      <c r="D372" s="36"/>
      <c r="E372" s="37"/>
      <c r="F372" s="36"/>
      <c r="G372" s="36"/>
      <c r="H372" s="36"/>
      <c r="I372" s="36"/>
      <c r="J372" s="36"/>
    </row>
    <row r="373" spans="2:10" ht="11.25">
      <c r="B373" s="82"/>
      <c r="C373" s="36"/>
      <c r="D373" s="36"/>
      <c r="E373" s="37"/>
      <c r="F373" s="36"/>
      <c r="G373" s="36"/>
      <c r="H373" s="36"/>
      <c r="I373" s="36"/>
      <c r="J373" s="36"/>
    </row>
    <row r="374" spans="2:10" ht="11.25">
      <c r="B374" s="82"/>
      <c r="C374" s="36"/>
      <c r="D374" s="36"/>
      <c r="E374" s="37"/>
      <c r="F374" s="36"/>
      <c r="G374" s="36"/>
      <c r="H374" s="36"/>
      <c r="I374" s="36"/>
      <c r="J374" s="36"/>
    </row>
    <row r="375" spans="2:10" ht="11.25">
      <c r="B375" s="82"/>
      <c r="C375" s="36"/>
      <c r="D375" s="36"/>
      <c r="E375" s="37"/>
      <c r="F375" s="36"/>
      <c r="G375" s="36"/>
      <c r="H375" s="36"/>
      <c r="I375" s="36"/>
      <c r="J375" s="36"/>
    </row>
    <row r="376" spans="2:10" ht="11.25">
      <c r="B376" s="82"/>
      <c r="C376" s="36"/>
      <c r="D376" s="36"/>
      <c r="E376" s="37"/>
      <c r="F376" s="36"/>
      <c r="G376" s="36"/>
      <c r="H376" s="36"/>
      <c r="I376" s="36"/>
      <c r="J376" s="36"/>
    </row>
    <row r="377" spans="2:10" ht="11.25">
      <c r="B377" s="82"/>
      <c r="C377" s="36"/>
      <c r="D377" s="36"/>
      <c r="E377" s="37"/>
      <c r="F377" s="36"/>
      <c r="G377" s="36"/>
      <c r="H377" s="36"/>
      <c r="I377" s="36"/>
      <c r="J377" s="36"/>
    </row>
    <row r="378" spans="2:10" ht="11.25">
      <c r="B378" s="82"/>
      <c r="C378" s="36"/>
      <c r="D378" s="36"/>
      <c r="E378" s="37"/>
      <c r="F378" s="36"/>
      <c r="G378" s="36"/>
      <c r="H378" s="36"/>
      <c r="I378" s="36"/>
      <c r="J378" s="36"/>
    </row>
    <row r="379" spans="2:10" ht="11.25">
      <c r="B379" s="82"/>
      <c r="C379" s="36"/>
      <c r="D379" s="36"/>
      <c r="E379" s="37"/>
      <c r="F379" s="36"/>
      <c r="G379" s="36"/>
      <c r="H379" s="36"/>
      <c r="I379" s="36"/>
      <c r="J379" s="36"/>
    </row>
    <row r="380" spans="2:10" ht="11.25">
      <c r="B380" s="82"/>
      <c r="C380" s="36"/>
      <c r="D380" s="36"/>
      <c r="E380" s="37"/>
      <c r="F380" s="36"/>
      <c r="G380" s="36"/>
      <c r="H380" s="36"/>
      <c r="I380" s="36"/>
      <c r="J380" s="36"/>
    </row>
    <row r="381" spans="2:10" ht="11.25">
      <c r="B381" s="82"/>
      <c r="C381" s="36"/>
      <c r="D381" s="36"/>
      <c r="E381" s="37"/>
      <c r="F381" s="36"/>
      <c r="G381" s="36"/>
      <c r="H381" s="36"/>
      <c r="I381" s="36"/>
      <c r="J381" s="36"/>
    </row>
    <row r="382" spans="2:10" ht="11.25">
      <c r="B382" s="82"/>
      <c r="C382" s="36"/>
      <c r="D382" s="36"/>
      <c r="E382" s="37"/>
      <c r="F382" s="36"/>
      <c r="G382" s="36"/>
      <c r="H382" s="36"/>
      <c r="I382" s="36"/>
      <c r="J382" s="36"/>
    </row>
    <row r="383" spans="2:10" ht="11.25">
      <c r="B383" s="82"/>
      <c r="C383" s="36"/>
      <c r="D383" s="36"/>
      <c r="E383" s="37"/>
      <c r="F383" s="36"/>
      <c r="G383" s="36"/>
      <c r="H383" s="36"/>
      <c r="I383" s="36"/>
      <c r="J383" s="36"/>
    </row>
    <row r="384" spans="2:10" ht="11.25">
      <c r="B384" s="82"/>
      <c r="C384" s="36"/>
      <c r="D384" s="36"/>
      <c r="E384" s="37"/>
      <c r="F384" s="36"/>
      <c r="G384" s="36"/>
      <c r="H384" s="36"/>
      <c r="I384" s="36"/>
      <c r="J384" s="36"/>
    </row>
    <row r="385" spans="2:10" ht="12" thickBot="1">
      <c r="B385" s="82"/>
      <c r="C385" s="36"/>
      <c r="D385" s="36"/>
      <c r="E385" s="37"/>
      <c r="F385" s="36"/>
      <c r="G385" s="36"/>
      <c r="H385" s="36"/>
      <c r="I385" s="36"/>
      <c r="J385" s="36"/>
    </row>
    <row r="386" spans="2:10" ht="11.25">
      <c r="B386" s="141"/>
      <c r="C386" s="142"/>
      <c r="D386" s="142"/>
      <c r="E386" s="152"/>
      <c r="F386" s="142"/>
      <c r="G386" s="142"/>
      <c r="H386" s="142"/>
      <c r="I386" s="162"/>
      <c r="J386" s="36"/>
    </row>
    <row r="387" spans="2:10" ht="11.25">
      <c r="B387" s="103"/>
      <c r="C387" s="65"/>
      <c r="D387" s="65"/>
      <c r="E387" s="37"/>
      <c r="F387" s="65"/>
      <c r="G387" s="65"/>
      <c r="H387" s="65"/>
      <c r="I387" s="116"/>
      <c r="J387" s="36"/>
    </row>
    <row r="388" spans="2:9" ht="12">
      <c r="B388" s="103"/>
      <c r="C388" s="7"/>
      <c r="D388" s="7"/>
      <c r="E388" s="7"/>
      <c r="F388" s="7"/>
      <c r="G388" s="78"/>
      <c r="H388" s="78"/>
      <c r="I388" s="102"/>
    </row>
    <row r="389" spans="2:9" ht="12">
      <c r="B389" s="103"/>
      <c r="C389" s="7"/>
      <c r="D389" s="7"/>
      <c r="E389" s="7"/>
      <c r="F389" s="7"/>
      <c r="G389" s="78"/>
      <c r="H389" s="78"/>
      <c r="I389" s="102"/>
    </row>
    <row r="390" spans="2:10" ht="15.75">
      <c r="B390" s="185" t="s">
        <v>167</v>
      </c>
      <c r="C390" s="186"/>
      <c r="D390" s="186"/>
      <c r="E390" s="186"/>
      <c r="F390" s="186"/>
      <c r="G390" s="186"/>
      <c r="H390" s="186"/>
      <c r="I390" s="187"/>
      <c r="J390" s="60"/>
    </row>
    <row r="391" spans="2:9" ht="12.75" customHeight="1">
      <c r="B391" s="185" t="s">
        <v>190</v>
      </c>
      <c r="C391" s="186"/>
      <c r="D391" s="186"/>
      <c r="E391" s="186"/>
      <c r="F391" s="186"/>
      <c r="G391" s="186"/>
      <c r="H391" s="186"/>
      <c r="I391" s="187"/>
    </row>
    <row r="392" spans="2:10" ht="12">
      <c r="B392" s="188" t="s">
        <v>175</v>
      </c>
      <c r="C392" s="189"/>
      <c r="D392" s="189"/>
      <c r="E392" s="189"/>
      <c r="F392" s="189"/>
      <c r="G392" s="189"/>
      <c r="H392" s="189"/>
      <c r="I392" s="190"/>
      <c r="J392" s="36"/>
    </row>
    <row r="393" spans="2:9" ht="12.75" customHeight="1">
      <c r="B393" s="182" t="s">
        <v>111</v>
      </c>
      <c r="C393" s="183"/>
      <c r="D393" s="183"/>
      <c r="E393" s="183"/>
      <c r="F393" s="183"/>
      <c r="G393" s="183"/>
      <c r="H393" s="183"/>
      <c r="I393" s="184"/>
    </row>
    <row r="394" spans="2:10" ht="11.25">
      <c r="B394" s="163"/>
      <c r="C394" s="65"/>
      <c r="D394" s="63"/>
      <c r="E394" s="164"/>
      <c r="F394" s="65"/>
      <c r="G394" s="65"/>
      <c r="H394" s="65"/>
      <c r="I394" s="116"/>
      <c r="J394" s="36"/>
    </row>
    <row r="395" spans="2:10" ht="11.25">
      <c r="B395" s="163"/>
      <c r="C395" s="65"/>
      <c r="D395" s="42">
        <f>+D315</f>
        <v>2013</v>
      </c>
      <c r="E395" s="42">
        <f>+E239</f>
        <v>2012</v>
      </c>
      <c r="F395" s="65"/>
      <c r="G395" s="65"/>
      <c r="H395" s="65"/>
      <c r="I395" s="116"/>
      <c r="J395" s="36"/>
    </row>
    <row r="396" spans="2:11" ht="11.25">
      <c r="B396" s="163"/>
      <c r="C396" s="78"/>
      <c r="D396" s="43" t="str">
        <f>+D158</f>
        <v>A 31 de Julio</v>
      </c>
      <c r="E396" s="43" t="str">
        <f>+E316</f>
        <v>A 31 de Diciembre</v>
      </c>
      <c r="F396" s="78"/>
      <c r="G396" s="78"/>
      <c r="H396" s="78"/>
      <c r="I396" s="102"/>
      <c r="J396" s="78"/>
      <c r="K396" s="78"/>
    </row>
    <row r="397" spans="2:11" ht="11.25">
      <c r="B397" s="163"/>
      <c r="C397" s="78"/>
      <c r="D397" s="79"/>
      <c r="E397" s="78"/>
      <c r="F397" s="78"/>
      <c r="G397" s="78"/>
      <c r="H397" s="78"/>
      <c r="I397" s="102"/>
      <c r="J397" s="78"/>
      <c r="K397" s="78"/>
    </row>
    <row r="398" spans="2:10" ht="11.25">
      <c r="B398" s="163"/>
      <c r="C398" s="165" t="s">
        <v>112</v>
      </c>
      <c r="D398" s="78"/>
      <c r="E398" s="78"/>
      <c r="F398" s="78"/>
      <c r="G398" s="61" t="s">
        <v>97</v>
      </c>
      <c r="H398" s="125"/>
      <c r="I398" s="126" t="s">
        <v>98</v>
      </c>
      <c r="J398" s="78"/>
    </row>
    <row r="399" spans="2:10" ht="11.25">
      <c r="B399" s="163"/>
      <c r="C399" s="78"/>
      <c r="D399" s="78"/>
      <c r="E399" s="78"/>
      <c r="F399" s="78"/>
      <c r="G399" s="78"/>
      <c r="H399" s="78"/>
      <c r="I399" s="102"/>
      <c r="J399" s="78"/>
    </row>
    <row r="400" spans="2:10" ht="11.25">
      <c r="B400" s="163">
        <v>1105</v>
      </c>
      <c r="C400" s="78" t="s">
        <v>162</v>
      </c>
      <c r="D400" s="78"/>
      <c r="E400" s="78"/>
      <c r="F400" s="78"/>
      <c r="G400" s="79">
        <f>+G161</f>
        <v>0</v>
      </c>
      <c r="H400" s="78"/>
      <c r="I400" s="166">
        <f>+I161</f>
        <v>1000000</v>
      </c>
      <c r="J400" s="78"/>
    </row>
    <row r="401" spans="2:10" ht="11.25">
      <c r="B401" s="163">
        <v>1470</v>
      </c>
      <c r="C401" s="78" t="s">
        <v>168</v>
      </c>
      <c r="D401" s="78"/>
      <c r="E401" s="78"/>
      <c r="F401" s="78"/>
      <c r="G401" s="79">
        <f>+G164</f>
        <v>0</v>
      </c>
      <c r="H401" s="78"/>
      <c r="I401" s="166">
        <f>+I164</f>
        <v>0</v>
      </c>
      <c r="J401" s="78"/>
    </row>
    <row r="402" spans="2:10" ht="11.25">
      <c r="B402" s="163">
        <v>1110</v>
      </c>
      <c r="C402" s="78" t="s">
        <v>163</v>
      </c>
      <c r="D402" s="78"/>
      <c r="E402" s="78"/>
      <c r="F402" s="78"/>
      <c r="G402" s="79">
        <f>+G162</f>
        <v>0</v>
      </c>
      <c r="H402" s="78"/>
      <c r="I402" s="166">
        <f>+I162</f>
        <v>94174825</v>
      </c>
      <c r="J402" s="78"/>
    </row>
    <row r="403" spans="2:10" ht="11.25">
      <c r="B403" s="163" t="s">
        <v>179</v>
      </c>
      <c r="C403" s="78" t="s">
        <v>182</v>
      </c>
      <c r="D403" s="78"/>
      <c r="E403" s="78"/>
      <c r="F403" s="78"/>
      <c r="G403" s="79">
        <f>+G163</f>
        <v>0</v>
      </c>
      <c r="H403" s="78"/>
      <c r="I403" s="166">
        <f>+I163</f>
        <v>100000000</v>
      </c>
      <c r="J403" s="78"/>
    </row>
    <row r="404" spans="2:10" ht="11.25">
      <c r="B404" s="163">
        <f>+B194</f>
        <v>3110</v>
      </c>
      <c r="C404" s="78" t="str">
        <f>+C194</f>
        <v>Resultado del Ejercicio</v>
      </c>
      <c r="D404" s="78"/>
      <c r="E404" s="78"/>
      <c r="F404" s="78"/>
      <c r="G404" s="79">
        <f>+G194</f>
        <v>0</v>
      </c>
      <c r="H404" s="78"/>
      <c r="I404" s="166">
        <f>+I194</f>
        <v>60856274</v>
      </c>
      <c r="J404" s="78"/>
    </row>
    <row r="405" spans="2:10" ht="11.25">
      <c r="B405" s="163">
        <f>B170</f>
        <v>1655</v>
      </c>
      <c r="C405" s="78" t="s">
        <v>113</v>
      </c>
      <c r="D405" s="78"/>
      <c r="E405" s="78"/>
      <c r="F405" s="78"/>
      <c r="G405" s="167">
        <f>G182</f>
        <v>0</v>
      </c>
      <c r="H405" s="78"/>
      <c r="I405" s="166">
        <v>0</v>
      </c>
      <c r="J405" s="78"/>
    </row>
    <row r="406" spans="2:10" ht="11.25">
      <c r="B406" s="163"/>
      <c r="C406" s="78"/>
      <c r="D406" s="78"/>
      <c r="E406" s="78"/>
      <c r="F406" s="78"/>
      <c r="G406" s="79"/>
      <c r="H406" s="78"/>
      <c r="I406" s="166"/>
      <c r="J406" s="78"/>
    </row>
    <row r="407" spans="2:10" ht="11.25">
      <c r="B407" s="163"/>
      <c r="C407" s="168" t="s">
        <v>114</v>
      </c>
      <c r="D407" s="78"/>
      <c r="E407" s="78"/>
      <c r="F407" s="78"/>
      <c r="G407" s="79"/>
      <c r="H407" s="78"/>
      <c r="I407" s="102"/>
      <c r="J407" s="78"/>
    </row>
    <row r="408" spans="2:10" ht="11.25">
      <c r="B408" s="163">
        <f>+B185</f>
        <v>2401</v>
      </c>
      <c r="C408" s="169" t="str">
        <f>+C185</f>
        <v>Cuentas Por Pagar</v>
      </c>
      <c r="D408" s="78"/>
      <c r="E408" s="78"/>
      <c r="F408" s="78"/>
      <c r="G408" s="167">
        <f>G185</f>
        <v>0</v>
      </c>
      <c r="H408" s="79">
        <f>H173</f>
        <v>0</v>
      </c>
      <c r="I408" s="170">
        <f>I185</f>
        <v>0</v>
      </c>
      <c r="J408" s="78"/>
    </row>
    <row r="409" spans="2:10" ht="11.25">
      <c r="B409" s="163">
        <v>2425</v>
      </c>
      <c r="C409" s="169" t="s">
        <v>148</v>
      </c>
      <c r="D409" s="78"/>
      <c r="E409" s="78"/>
      <c r="F409" s="78"/>
      <c r="G409" s="167">
        <f>G186</f>
        <v>0</v>
      </c>
      <c r="H409" s="78"/>
      <c r="I409" s="170">
        <f>I186</f>
        <v>0</v>
      </c>
      <c r="J409" s="78"/>
    </row>
    <row r="410" spans="2:10" ht="11.25">
      <c r="B410" s="163">
        <f aca="true" t="shared" si="12" ref="B410:C412">+B187</f>
        <v>2436</v>
      </c>
      <c r="C410" s="169" t="str">
        <f t="shared" si="12"/>
        <v>Retencion en la Fuente</v>
      </c>
      <c r="D410" s="78"/>
      <c r="E410" s="78"/>
      <c r="F410" s="78"/>
      <c r="G410" s="167">
        <f>G187</f>
        <v>0</v>
      </c>
      <c r="H410" s="78"/>
      <c r="I410" s="170">
        <f>I187</f>
        <v>0</v>
      </c>
      <c r="J410" s="78"/>
    </row>
    <row r="411" spans="2:10" ht="11.25">
      <c r="B411" s="163">
        <f t="shared" si="12"/>
        <v>2440</v>
      </c>
      <c r="C411" s="169" t="str">
        <f t="shared" si="12"/>
        <v>impuestos contribuciones</v>
      </c>
      <c r="D411" s="78"/>
      <c r="E411" s="78"/>
      <c r="F411" s="78"/>
      <c r="G411" s="167">
        <f>G188</f>
        <v>0</v>
      </c>
      <c r="H411" s="78"/>
      <c r="I411" s="170">
        <f>I188</f>
        <v>0</v>
      </c>
      <c r="J411" s="78"/>
    </row>
    <row r="412" spans="2:10" ht="11.25">
      <c r="B412" s="163">
        <f t="shared" si="12"/>
        <v>2910</v>
      </c>
      <c r="C412" s="169" t="str">
        <f t="shared" si="12"/>
        <v>Ingresos Recibidos Por Anticipado</v>
      </c>
      <c r="D412" s="78"/>
      <c r="E412" s="78"/>
      <c r="F412" s="78"/>
      <c r="G412" s="167">
        <f>G189</f>
        <v>0</v>
      </c>
      <c r="H412" s="78"/>
      <c r="I412" s="170">
        <f>I189</f>
        <v>0</v>
      </c>
      <c r="J412" s="78"/>
    </row>
    <row r="413" spans="2:10" ht="11.25">
      <c r="B413" s="163"/>
      <c r="C413" s="78"/>
      <c r="D413" s="78"/>
      <c r="E413" s="78"/>
      <c r="F413" s="78"/>
      <c r="G413" s="167"/>
      <c r="H413" s="78"/>
      <c r="I413" s="102"/>
      <c r="J413" s="78"/>
    </row>
    <row r="414" spans="2:10" ht="11.25">
      <c r="B414" s="163"/>
      <c r="C414" s="168" t="s">
        <v>115</v>
      </c>
      <c r="D414" s="78"/>
      <c r="E414" s="78"/>
      <c r="F414" s="78"/>
      <c r="G414" s="171"/>
      <c r="H414" s="78"/>
      <c r="I414" s="102"/>
      <c r="J414" s="78"/>
    </row>
    <row r="415" spans="2:10" ht="11.25">
      <c r="B415" s="163"/>
      <c r="C415" s="78"/>
      <c r="D415" s="78"/>
      <c r="E415" s="78"/>
      <c r="F415" s="78"/>
      <c r="G415" s="79"/>
      <c r="H415" s="78"/>
      <c r="I415" s="166"/>
      <c r="J415" s="78"/>
    </row>
    <row r="416" spans="2:10" ht="11.25">
      <c r="B416" s="163" t="s">
        <v>116</v>
      </c>
      <c r="C416" s="168" t="s">
        <v>117</v>
      </c>
      <c r="D416" s="78"/>
      <c r="E416" s="78"/>
      <c r="F416" s="78"/>
      <c r="G416" s="172">
        <f>SUM(G400:G414)</f>
        <v>0</v>
      </c>
      <c r="H416" s="173"/>
      <c r="I416" s="174">
        <f>SUM(I400:I414)</f>
        <v>256031099</v>
      </c>
      <c r="J416" s="78"/>
    </row>
    <row r="417" spans="2:10" ht="11.25">
      <c r="B417" s="163"/>
      <c r="C417" s="78"/>
      <c r="D417" s="120"/>
      <c r="E417" s="120"/>
      <c r="F417" s="78"/>
      <c r="G417" s="78"/>
      <c r="H417" s="78"/>
      <c r="I417" s="102"/>
      <c r="J417" s="78"/>
    </row>
    <row r="418" spans="2:10" ht="11.25">
      <c r="B418" s="163"/>
      <c r="C418" s="168" t="s">
        <v>118</v>
      </c>
      <c r="D418" s="120"/>
      <c r="E418" s="120"/>
      <c r="F418" s="78"/>
      <c r="G418" s="78"/>
      <c r="H418" s="78"/>
      <c r="I418" s="102"/>
      <c r="J418" s="78"/>
    </row>
    <row r="419" spans="2:10" ht="11.25">
      <c r="B419" s="163">
        <v>1605</v>
      </c>
      <c r="C419" s="168" t="s">
        <v>142</v>
      </c>
      <c r="D419" s="120"/>
      <c r="E419" s="120"/>
      <c r="F419" s="78"/>
      <c r="G419" s="79">
        <f aca="true" t="shared" si="13" ref="G419:G426">+G168</f>
        <v>0</v>
      </c>
      <c r="H419" s="78"/>
      <c r="I419" s="166">
        <f>+I168</f>
        <v>0</v>
      </c>
      <c r="J419" s="78"/>
    </row>
    <row r="420" spans="2:10" ht="11.25">
      <c r="B420" s="163">
        <f aca="true" t="shared" si="14" ref="B420:C423">+B169</f>
        <v>1640</v>
      </c>
      <c r="C420" s="78" t="str">
        <f t="shared" si="14"/>
        <v>Edificaciones</v>
      </c>
      <c r="D420" s="120"/>
      <c r="E420" s="120"/>
      <c r="F420" s="78"/>
      <c r="G420" s="79">
        <f t="shared" si="13"/>
        <v>0</v>
      </c>
      <c r="H420" s="78"/>
      <c r="I420" s="166">
        <f>+I169</f>
        <v>0</v>
      </c>
      <c r="J420" s="78"/>
    </row>
    <row r="421" spans="2:10" ht="11.25">
      <c r="B421" s="163">
        <f t="shared" si="14"/>
        <v>1655</v>
      </c>
      <c r="C421" s="78" t="str">
        <f t="shared" si="14"/>
        <v>Maquinaria y Equipo</v>
      </c>
      <c r="D421" s="120"/>
      <c r="E421" s="120"/>
      <c r="F421" s="78"/>
      <c r="G421" s="79">
        <f t="shared" si="13"/>
        <v>0</v>
      </c>
      <c r="H421" s="78"/>
      <c r="I421" s="166">
        <f aca="true" t="shared" si="15" ref="I421:I426">+I170</f>
        <v>0</v>
      </c>
      <c r="J421" s="78"/>
    </row>
    <row r="422" spans="2:10" ht="11.25">
      <c r="B422" s="163">
        <f t="shared" si="14"/>
        <v>1660</v>
      </c>
      <c r="C422" s="78" t="str">
        <f t="shared" si="14"/>
        <v>Equipo Medico y Cientifico</v>
      </c>
      <c r="D422" s="120"/>
      <c r="E422" s="120"/>
      <c r="F422" s="78"/>
      <c r="G422" s="79">
        <f t="shared" si="13"/>
        <v>0</v>
      </c>
      <c r="H422" s="78"/>
      <c r="I422" s="166">
        <f t="shared" si="15"/>
        <v>0</v>
      </c>
      <c r="J422" s="78"/>
    </row>
    <row r="423" spans="2:10" ht="11.25">
      <c r="B423" s="163">
        <f t="shared" si="14"/>
        <v>1665</v>
      </c>
      <c r="C423" s="78" t="str">
        <f t="shared" si="14"/>
        <v>Muebles y Enseres y Equipo de Oficina</v>
      </c>
      <c r="D423" s="120"/>
      <c r="E423" s="120"/>
      <c r="F423" s="78"/>
      <c r="G423" s="79">
        <f t="shared" si="13"/>
        <v>0</v>
      </c>
      <c r="H423" s="78"/>
      <c r="I423" s="166">
        <f t="shared" si="15"/>
        <v>0</v>
      </c>
      <c r="J423" s="78"/>
    </row>
    <row r="424" spans="2:10" ht="11.25">
      <c r="B424" s="163">
        <f aca="true" t="shared" si="16" ref="B424:C426">+B173</f>
        <v>1670</v>
      </c>
      <c r="C424" s="78" t="str">
        <f t="shared" si="16"/>
        <v>Equipo de Computacion y Comunicación</v>
      </c>
      <c r="D424" s="120"/>
      <c r="E424" s="120"/>
      <c r="F424" s="78"/>
      <c r="G424" s="79">
        <f t="shared" si="13"/>
        <v>0</v>
      </c>
      <c r="H424" s="78"/>
      <c r="I424" s="166">
        <f t="shared" si="15"/>
        <v>0</v>
      </c>
      <c r="J424" s="78"/>
    </row>
    <row r="425" spans="2:10" ht="11.25">
      <c r="B425" s="163">
        <f>+B174</f>
        <v>1675</v>
      </c>
      <c r="C425" s="78" t="str">
        <f t="shared" si="16"/>
        <v>Equipo transpor</v>
      </c>
      <c r="D425" s="120"/>
      <c r="E425" s="120"/>
      <c r="F425" s="78"/>
      <c r="G425" s="79">
        <f t="shared" si="13"/>
        <v>0</v>
      </c>
      <c r="H425" s="78"/>
      <c r="I425" s="166">
        <f t="shared" si="15"/>
        <v>0</v>
      </c>
      <c r="J425" s="78"/>
    </row>
    <row r="426" spans="2:10" ht="11.25">
      <c r="B426" s="163">
        <f>+B175</f>
        <v>1680</v>
      </c>
      <c r="C426" s="78" t="str">
        <f t="shared" si="16"/>
        <v>Equipo de Comedor y Cocina</v>
      </c>
      <c r="D426" s="120"/>
      <c r="E426" s="120"/>
      <c r="F426" s="78"/>
      <c r="G426" s="79">
        <f t="shared" si="13"/>
        <v>0</v>
      </c>
      <c r="H426" s="78"/>
      <c r="I426" s="166">
        <f t="shared" si="15"/>
        <v>0</v>
      </c>
      <c r="J426" s="78"/>
    </row>
    <row r="427" spans="2:10" ht="11.25">
      <c r="B427" s="163">
        <f>+B179</f>
        <v>1960</v>
      </c>
      <c r="C427" s="78" t="str">
        <f>+C179</f>
        <v>Bienes de Arte y Cultura</v>
      </c>
      <c r="D427" s="120"/>
      <c r="E427" s="120"/>
      <c r="F427" s="78"/>
      <c r="G427" s="79">
        <f>+G179</f>
        <v>0</v>
      </c>
      <c r="H427" s="78"/>
      <c r="I427" s="166">
        <f>+I179</f>
        <v>0</v>
      </c>
      <c r="J427" s="78"/>
    </row>
    <row r="428" spans="2:10" ht="11.25">
      <c r="B428" s="163">
        <f>+B180</f>
        <v>1970</v>
      </c>
      <c r="C428" s="78" t="str">
        <f>+C180</f>
        <v>Intangibles</v>
      </c>
      <c r="D428" s="120"/>
      <c r="E428" s="120"/>
      <c r="F428" s="78"/>
      <c r="G428" s="79">
        <f>+G180</f>
        <v>0</v>
      </c>
      <c r="H428" s="78"/>
      <c r="I428" s="166">
        <f>+I180</f>
        <v>0</v>
      </c>
      <c r="J428" s="78"/>
    </row>
    <row r="429" spans="2:10" ht="11.25">
      <c r="B429" s="163"/>
      <c r="C429" s="78"/>
      <c r="D429" s="120"/>
      <c r="E429" s="120"/>
      <c r="F429" s="78"/>
      <c r="G429" s="79"/>
      <c r="H429" s="78"/>
      <c r="I429" s="166"/>
      <c r="J429" s="78"/>
    </row>
    <row r="430" spans="2:10" ht="11.25">
      <c r="B430" s="163" t="s">
        <v>119</v>
      </c>
      <c r="C430" s="168" t="s">
        <v>120</v>
      </c>
      <c r="D430" s="120"/>
      <c r="E430" s="120"/>
      <c r="F430" s="78"/>
      <c r="G430" s="175">
        <f>SUM(G419:G428)</f>
        <v>0</v>
      </c>
      <c r="H430" s="173"/>
      <c r="I430" s="176">
        <f>SUM(I420:I428)</f>
        <v>0</v>
      </c>
      <c r="J430" s="78"/>
    </row>
    <row r="431" spans="2:10" ht="11.25">
      <c r="B431" s="163"/>
      <c r="C431" s="78"/>
      <c r="D431" s="120"/>
      <c r="E431" s="120"/>
      <c r="F431" s="78"/>
      <c r="G431" s="78"/>
      <c r="H431" s="78"/>
      <c r="I431" s="102"/>
      <c r="J431" s="78"/>
    </row>
    <row r="432" spans="2:10" ht="11.25">
      <c r="B432" s="163"/>
      <c r="C432" s="168" t="s">
        <v>121</v>
      </c>
      <c r="D432" s="120"/>
      <c r="E432" s="120"/>
      <c r="F432" s="78"/>
      <c r="G432" s="79"/>
      <c r="H432" s="78"/>
      <c r="I432" s="102"/>
      <c r="J432" s="78"/>
    </row>
    <row r="433" spans="2:10" ht="11.25">
      <c r="B433" s="163">
        <f>+B193</f>
        <v>3105</v>
      </c>
      <c r="C433" s="78" t="str">
        <f>+C193</f>
        <v>Capital Fiscal</v>
      </c>
      <c r="D433" s="120"/>
      <c r="E433" s="120"/>
      <c r="F433" s="78"/>
      <c r="G433" s="79">
        <f>+G193</f>
        <v>256031099</v>
      </c>
      <c r="H433" s="78"/>
      <c r="I433" s="166">
        <f>+I193</f>
        <v>0</v>
      </c>
      <c r="J433" s="78"/>
    </row>
    <row r="434" spans="2:10" ht="11.25">
      <c r="B434" s="163">
        <v>3120</v>
      </c>
      <c r="C434" s="78" t="s">
        <v>165</v>
      </c>
      <c r="D434" s="120"/>
      <c r="E434" s="120"/>
      <c r="F434" s="78"/>
      <c r="G434" s="79">
        <f>+G195</f>
        <v>0</v>
      </c>
      <c r="H434" s="78"/>
      <c r="I434" s="166">
        <f>+I195</f>
        <v>0</v>
      </c>
      <c r="J434" s="78"/>
    </row>
    <row r="435" spans="2:10" ht="11.25">
      <c r="B435" s="163"/>
      <c r="C435" s="78"/>
      <c r="D435" s="120"/>
      <c r="E435" s="120"/>
      <c r="F435" s="78"/>
      <c r="G435" s="79"/>
      <c r="H435" s="78"/>
      <c r="I435" s="102"/>
      <c r="J435" s="78"/>
    </row>
    <row r="436" spans="2:10" ht="11.25">
      <c r="B436" s="163" t="s">
        <v>122</v>
      </c>
      <c r="C436" s="168" t="s">
        <v>123</v>
      </c>
      <c r="D436" s="120"/>
      <c r="E436" s="120"/>
      <c r="F436" s="78"/>
      <c r="G436" s="175">
        <f>SUM(G433:G434)</f>
        <v>256031099</v>
      </c>
      <c r="H436" s="173"/>
      <c r="I436" s="176">
        <f>+I433+I434</f>
        <v>0</v>
      </c>
      <c r="J436" s="78"/>
    </row>
    <row r="437" spans="2:10" ht="11.25">
      <c r="B437" s="163"/>
      <c r="C437" s="78"/>
      <c r="D437" s="120"/>
      <c r="E437" s="120"/>
      <c r="F437" s="78"/>
      <c r="G437" s="79"/>
      <c r="H437" s="78"/>
      <c r="I437" s="102"/>
      <c r="J437" s="78"/>
    </row>
    <row r="438" spans="2:10" ht="12" thickBot="1">
      <c r="B438" s="163" t="s">
        <v>124</v>
      </c>
      <c r="C438" s="168" t="s">
        <v>125</v>
      </c>
      <c r="D438" s="120"/>
      <c r="E438" s="120"/>
      <c r="F438" s="78"/>
      <c r="G438" s="38">
        <f>+G416+G430+G436</f>
        <v>256031099</v>
      </c>
      <c r="H438" s="80"/>
      <c r="I438" s="177">
        <f>+I416+I430+I436</f>
        <v>256031099</v>
      </c>
      <c r="J438" s="78"/>
    </row>
    <row r="439" spans="2:10" ht="12" thickTop="1">
      <c r="B439" s="119"/>
      <c r="C439" s="78"/>
      <c r="D439" s="120"/>
      <c r="E439" s="120"/>
      <c r="F439" s="78"/>
      <c r="G439" s="79"/>
      <c r="H439" s="78"/>
      <c r="I439" s="102"/>
      <c r="J439" s="78"/>
    </row>
    <row r="440" spans="2:10" ht="11.25">
      <c r="B440" s="119"/>
      <c r="C440" s="78"/>
      <c r="D440" s="120"/>
      <c r="E440" s="120"/>
      <c r="F440" s="78"/>
      <c r="G440" s="79"/>
      <c r="H440" s="78"/>
      <c r="I440" s="102"/>
      <c r="J440" s="78"/>
    </row>
    <row r="441" spans="2:10" ht="12.75" thickBot="1">
      <c r="B441" s="119"/>
      <c r="C441" s="168" t="s">
        <v>130</v>
      </c>
      <c r="D441" s="120"/>
      <c r="E441" s="120"/>
      <c r="F441" s="78"/>
      <c r="G441" s="39">
        <f>+G438</f>
        <v>256031099</v>
      </c>
      <c r="H441" s="39">
        <f>+H438</f>
        <v>0</v>
      </c>
      <c r="I441" s="178">
        <f>+I438</f>
        <v>256031099</v>
      </c>
      <c r="J441" s="78"/>
    </row>
    <row r="442" spans="2:10" ht="12" thickTop="1">
      <c r="B442" s="119"/>
      <c r="C442" s="78"/>
      <c r="D442" s="120"/>
      <c r="E442" s="120"/>
      <c r="F442" s="78"/>
      <c r="G442" s="78"/>
      <c r="H442" s="78"/>
      <c r="I442" s="102"/>
      <c r="J442" s="78"/>
    </row>
    <row r="443" spans="2:10" ht="11.25">
      <c r="B443" s="119"/>
      <c r="C443" s="65" t="s">
        <v>149</v>
      </c>
      <c r="D443" s="65"/>
      <c r="E443" s="37" t="s">
        <v>149</v>
      </c>
      <c r="F443" s="78"/>
      <c r="G443" s="78"/>
      <c r="H443" s="78"/>
      <c r="I443" s="102"/>
      <c r="J443" s="78"/>
    </row>
    <row r="444" spans="2:10" ht="11.25">
      <c r="B444" s="119"/>
      <c r="C444" s="78"/>
      <c r="D444" s="120"/>
      <c r="E444" s="120"/>
      <c r="F444" s="78"/>
      <c r="G444" s="78"/>
      <c r="H444" s="78"/>
      <c r="I444" s="102"/>
      <c r="J444" s="78"/>
    </row>
    <row r="445" spans="2:10" ht="11.25">
      <c r="B445" s="119"/>
      <c r="C445" s="78"/>
      <c r="D445" s="120"/>
      <c r="E445" s="120"/>
      <c r="F445" s="78"/>
      <c r="G445" s="78"/>
      <c r="H445" s="78"/>
      <c r="I445" s="102"/>
      <c r="J445" s="78"/>
    </row>
    <row r="446" spans="2:10" ht="12">
      <c r="B446" s="119"/>
      <c r="C446" s="91" t="s">
        <v>178</v>
      </c>
      <c r="D446" s="32"/>
      <c r="E446" s="32" t="str">
        <f>+E256</f>
        <v>ALBA LUCIA TOTENA R.</v>
      </c>
      <c r="F446" s="78"/>
      <c r="G446" s="78"/>
      <c r="H446" s="78"/>
      <c r="I446" s="102"/>
      <c r="J446" s="78"/>
    </row>
    <row r="447" spans="2:10" ht="12">
      <c r="B447" s="119"/>
      <c r="C447" s="33" t="s">
        <v>141</v>
      </c>
      <c r="D447" s="32" t="s">
        <v>149</v>
      </c>
      <c r="E447" s="32" t="str">
        <f>+E257</f>
        <v>Contadora</v>
      </c>
      <c r="F447" s="78"/>
      <c r="G447" s="78"/>
      <c r="H447" s="78"/>
      <c r="I447" s="102"/>
      <c r="J447" s="78"/>
    </row>
    <row r="448" spans="2:10" ht="11.25">
      <c r="B448" s="119"/>
      <c r="C448" s="78"/>
      <c r="D448" s="120"/>
      <c r="E448" s="120"/>
      <c r="F448" s="78"/>
      <c r="G448" s="78"/>
      <c r="H448" s="78"/>
      <c r="I448" s="102"/>
      <c r="J448" s="78"/>
    </row>
    <row r="449" spans="2:10" ht="12" thickBot="1">
      <c r="B449" s="121"/>
      <c r="C449" s="108"/>
      <c r="D449" s="179"/>
      <c r="E449" s="179"/>
      <c r="F449" s="108"/>
      <c r="G449" s="108"/>
      <c r="H449" s="108"/>
      <c r="I449" s="109"/>
      <c r="J449" s="78"/>
    </row>
  </sheetData>
  <sheetProtection/>
  <mergeCells count="23">
    <mergeCell ref="B78:H78"/>
    <mergeCell ref="B153:I153"/>
    <mergeCell ref="B154:I154"/>
    <mergeCell ref="B313:I313"/>
    <mergeCell ref="B234:I234"/>
    <mergeCell ref="B235:I235"/>
    <mergeCell ref="B311:I311"/>
    <mergeCell ref="B312:I312"/>
    <mergeCell ref="B5:G5"/>
    <mergeCell ref="B4:H4"/>
    <mergeCell ref="B76:H76"/>
    <mergeCell ref="B6:H6"/>
    <mergeCell ref="B3:H3"/>
    <mergeCell ref="B77:H77"/>
    <mergeCell ref="B393:I393"/>
    <mergeCell ref="B390:I390"/>
    <mergeCell ref="B391:I391"/>
    <mergeCell ref="B392:I392"/>
    <mergeCell ref="B155:I155"/>
    <mergeCell ref="B79:H79"/>
    <mergeCell ref="B157:I157"/>
    <mergeCell ref="B236:I236"/>
    <mergeCell ref="B314:I314"/>
  </mergeCells>
  <printOptions horizontalCentered="1" verticalCentered="1"/>
  <pageMargins left="0.7874015748031497" right="0.7874015748031497" top="0.3937007874015748" bottom="0.3937007874015748" header="0" footer="0.3937007874015748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TECNOMUNDO EDITORES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ALBERTO GOMEZ CEBALLOS</dc:creator>
  <cp:keywords/>
  <dc:description/>
  <cp:lastModifiedBy>Pagaduria</cp:lastModifiedBy>
  <cp:lastPrinted>2013-08-20T23:07:02Z</cp:lastPrinted>
  <dcterms:created xsi:type="dcterms:W3CDTF">1999-04-01T09:32:07Z</dcterms:created>
  <dcterms:modified xsi:type="dcterms:W3CDTF">2013-08-20T23:07:45Z</dcterms:modified>
  <cp:category/>
  <cp:version/>
  <cp:contentType/>
  <cp:contentStatus/>
</cp:coreProperties>
</file>